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0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</sheets>
  <definedNames>
    <definedName name="_xlnm.Print_Area" localSheetId="1">'Gastos Fond '!$A$1:$AP$52</definedName>
    <definedName name="_xlnm.Print_Area" localSheetId="4">'Gastos Fond APN'!$A$1:$AP$34</definedName>
    <definedName name="_xlnm.Print_Area" localSheetId="3">'RESER FOND'!$A$1:$AC$39</definedName>
  </definedNames>
  <calcPr fullCalcOnLoad="1"/>
</workbook>
</file>

<file path=xl/sharedStrings.xml><?xml version="1.0" encoding="utf-8"?>
<sst xmlns="http://schemas.openxmlformats.org/spreadsheetml/2006/main" count="602" uniqueCount="168">
  <si>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</si>
  <si>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</si>
  <si>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</si>
  <si>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</si>
  <si>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</si>
  <si>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</si>
  <si>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</si>
  <si>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</si>
  <si>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</si>
  <si>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</si>
  <si>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</si>
  <si>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</si>
  <si>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</si>
  <si>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</si>
  <si>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</si>
  <si>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</si>
  <si>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</si>
  <si>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</si>
  <si>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</si>
  <si>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</si>
  <si>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</si>
  <si>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</si>
  <si>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</si>
  <si>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</si>
  <si>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</si>
  <si>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</si>
  <si>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</si>
  <si>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</si>
  <si>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</si>
  <si>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</si>
  <si>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</si>
  <si>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</si>
  <si>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</si>
  <si>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</si>
  <si>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</si>
  <si>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</si>
  <si>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</si>
  <si>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</si>
  <si>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</si>
  <si>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</si>
  <si>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</si>
  <si>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</si>
  <si>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</si>
  <si>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</si>
  <si>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</si>
  <si>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</si>
  <si>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</si>
  <si>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</si>
  <si>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</si>
  <si>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</si>
  <si>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</si>
  <si>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</si>
  <si>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</si>
  <si>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</si>
  <si>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</si>
  <si>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</si>
  <si>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</si>
  <si>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</si>
  <si>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</si>
  <si>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</si>
  <si>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</si>
  <si>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</si>
  <si>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</si>
  <si>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</si>
  <si>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</si>
  <si>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</si>
  <si>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</si>
  <si>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</si>
  <si>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</si>
  <si>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</si>
  <si>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</si>
  <si>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</si>
  <si>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</si>
  <si>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</si>
  <si>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</si>
  <si>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</si>
  <si>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</si>
  <si>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</si>
  <si>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</si>
  <si>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</si>
  <si>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</si>
  <si>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</si>
  <si>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</si>
  <si>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</si>
  <si>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</si>
  <si>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</si>
  <si>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</si>
  <si>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</si>
  <si>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</si>
  <si>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</si>
  <si>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</si>
  <si>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</si>
  <si>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</si>
  <si>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</si>
  <si>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</si>
  <si>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</si>
  <si>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</si>
  <si>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</si>
  <si>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</si>
  <si>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</si>
  <si>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</si>
  <si>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</si>
  <si>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</si>
  <si>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</si>
  <si>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A|2|0|4|5|20</t>
  </si>
  <si>
    <t>A|2|0|4|6|20</t>
  </si>
  <si>
    <t>A|2|0|4|7|20</t>
  </si>
  <si>
    <t>A|2|0|4|8|20</t>
  </si>
  <si>
    <t>IMPUESTOS Y CONTRIBUCIONES</t>
  </si>
  <si>
    <t>Elaboró : R.H.E.M</t>
  </si>
  <si>
    <t>MES  1</t>
  </si>
  <si>
    <t>Elaboró :R.H.E.M</t>
  </si>
  <si>
    <t>COMPRA DE EQUIPO</t>
  </si>
  <si>
    <t>A|3|6|1|1|21</t>
  </si>
  <si>
    <t xml:space="preserve">SENTENCIAS Y CONCILIACIONES </t>
  </si>
  <si>
    <t>RECURSOS DE CAPITAL            1|3|2|0|0</t>
  </si>
  <si>
    <t>A|2|0|4|10|20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</si>
  <si>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</si>
  <si>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</si>
  <si>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</si>
  <si>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</si>
  <si>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</si>
  <si>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</si>
  <si>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COMUNICACIÓN Y TRANSPORTE</t>
  </si>
  <si>
    <t>C|430|1000|18|11</t>
  </si>
  <si>
    <t xml:space="preserve">CUOTA DE AUDITAJE - CONTRALORIA </t>
  </si>
  <si>
    <t>MEJORAMIENTO DE  LA CAPACIDAD TECNICA Y ADMINISTRATIVA PARA LA PRODUCCION Y DIFUSION DE LA INFORMACION BASICA NACIONAL</t>
  </si>
  <si>
    <t>GASTOS DE FUNCIONAMIENTO APN</t>
  </si>
  <si>
    <t>GASTOS DE INVERSION APN</t>
  </si>
  <si>
    <t>MES 06</t>
  </si>
  <si>
    <t>A|2|0|4|2|20</t>
  </si>
  <si>
    <t>ENSERES Y EQUIPOS DE OFICINA</t>
  </si>
  <si>
    <t>A|3|2|1|1|21</t>
  </si>
  <si>
    <t>OTROS GASTOS POR ADQUISICION DE SERCICIOS</t>
  </si>
  <si>
    <t xml:space="preserve">A ENERO </t>
  </si>
  <si>
    <t>A ENERO</t>
  </si>
  <si>
    <t>A|2|0|4|2|1|20</t>
  </si>
  <si>
    <t>SERVICIO DE SEGURIDAD Y VIGILANCIA</t>
  </si>
  <si>
    <t>A|2|0|4|7|6|20</t>
  </si>
  <si>
    <t>IMPRESOS Y PUBLICACIONES</t>
  </si>
  <si>
    <t>OTROS GASTOS POR IMPRESOS Y PUBLICACIONES</t>
  </si>
  <si>
    <t>A|2|0|4|8|2|20</t>
  </si>
  <si>
    <t>ENERGIA</t>
  </si>
  <si>
    <t>A|2|0|4|5|6|20</t>
  </si>
  <si>
    <t>MANTENIMIENTO EQUIPO NAVEGACION Y TRANSPORTE</t>
  </si>
  <si>
    <t>A|2|0|4|5|10|20</t>
  </si>
  <si>
    <t>A|2|0|4|6|3|20</t>
  </si>
  <si>
    <t>EMBALAJE Y ACARREO</t>
  </si>
  <si>
    <t>ARRENDAMIENTO</t>
  </si>
  <si>
    <t>ARRENDAMIENTO BIENES INMUEBLES</t>
  </si>
  <si>
    <t>A|2|0|410|2|20</t>
  </si>
  <si>
    <t>A|1|0|2|14|21</t>
  </si>
  <si>
    <t>A|2|0|4|0|21</t>
  </si>
  <si>
    <t>A|2|0|4|1|21</t>
  </si>
  <si>
    <t>A|2|0|4|2|21</t>
  </si>
  <si>
    <t>A|2|0|4|4|21</t>
  </si>
  <si>
    <t>A|2|0|4|5|21</t>
  </si>
  <si>
    <t>A|2|0|4|6|21</t>
  </si>
  <si>
    <t>A|2|0|4|7|21</t>
  </si>
  <si>
    <t>A|2|0|4|8|21</t>
  </si>
  <si>
    <t>A|2|0|4|9|21</t>
  </si>
  <si>
    <t>A|2|0|4|10|21</t>
  </si>
  <si>
    <t>A|2|0|4|11|21</t>
  </si>
  <si>
    <t>A|2|0|4|41|21</t>
  </si>
  <si>
    <t>A|2|0|3|0|21</t>
  </si>
  <si>
    <t>A|2|0|3|50|21</t>
  </si>
  <si>
    <t xml:space="preserve">MES </t>
  </si>
  <si>
    <t xml:space="preserve"> A ENERO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</si>
</sst>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30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178" fontId="13" fillId="2" borderId="32" xfId="19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2" fillId="0" borderId="35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9" fillId="0" borderId="36" xfId="0" applyNumberFormat="1" applyFont="1" applyFill="1" applyBorder="1" applyAlignment="1" applyProtection="1">
      <alignment horizontal="right"/>
      <protection/>
    </xf>
    <xf numFmtId="4" fontId="7" fillId="0" borderId="21" xfId="0" applyNumberFormat="1" applyFont="1" applyBorder="1" applyAlignment="1" applyProtection="1">
      <alignment horizontal="left"/>
      <protection locked="0"/>
    </xf>
    <xf numFmtId="4" fontId="0" fillId="0" borderId="37" xfId="0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" fontId="2" fillId="0" borderId="38" xfId="0" applyNumberFormat="1" applyFont="1" applyBorder="1" applyAlignment="1" applyProtection="1">
      <alignment horizontal="right"/>
      <protection locked="0"/>
    </xf>
    <xf numFmtId="4" fontId="9" fillId="0" borderId="27" xfId="0" applyNumberFormat="1" applyFont="1" applyFill="1" applyBorder="1" applyAlignment="1" applyProtection="1">
      <alignment horizontal="right"/>
      <protection/>
    </xf>
    <xf numFmtId="4" fontId="2" fillId="0" borderId="17" xfId="0" applyNumberFormat="1" applyFont="1" applyBorder="1" applyAlignment="1" applyProtection="1">
      <alignment horizontal="right"/>
      <protection locked="0"/>
    </xf>
    <xf numFmtId="4" fontId="9" fillId="0" borderId="13" xfId="0" applyNumberFormat="1" applyFont="1" applyBorder="1" applyAlignment="1" applyProtection="1">
      <alignment horizontal="right"/>
      <protection locked="0"/>
    </xf>
    <xf numFmtId="40" fontId="2" fillId="0" borderId="17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14" fontId="1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tabSelected="1" zoomScale="85" zoomScaleNormal="85" workbookViewId="0" topLeftCell="A1">
      <selection activeCell="B13" sqref="B13:B15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customWidth="1"/>
    <col min="5" max="5" width="15.00390625" style="1" hidden="1" customWidth="1"/>
    <col min="6" max="6" width="16.57421875" style="1" hidden="1" customWidth="1"/>
    <col min="7" max="7" width="15.57421875" style="1" hidden="1" customWidth="1"/>
    <col min="8" max="8" width="16.8515625" style="1" hidden="1" customWidth="1"/>
    <col min="9" max="11" width="15.8515625" style="1" hidden="1" customWidth="1"/>
    <col min="12" max="12" width="15.421875" style="1" hidden="1" customWidth="1"/>
    <col min="13" max="13" width="17.421875" style="1" hidden="1" customWidth="1"/>
    <col min="14" max="14" width="15.8515625" style="1" hidden="1" customWidth="1"/>
    <col min="15" max="15" width="17.421875" style="1" hidden="1" customWidth="1"/>
    <col min="16" max="16" width="17.57421875" style="1" customWidth="1"/>
    <col min="17" max="17" width="16.7109375" style="1" customWidth="1"/>
    <col min="18" max="18" width="15.421875" style="1" customWidth="1"/>
    <col min="19" max="19" width="18.421875" style="1" hidden="1" customWidth="1"/>
    <col min="20" max="20" width="17.28125" style="1" hidden="1" customWidth="1"/>
    <col min="21" max="21" width="17.8515625" style="1" hidden="1" customWidth="1"/>
    <col min="22" max="22" width="16.57421875" style="1" hidden="1" customWidth="1"/>
    <col min="23" max="23" width="18.140625" style="1" hidden="1" customWidth="1"/>
    <col min="24" max="24" width="16.00390625" style="1" hidden="1" customWidth="1"/>
    <col min="25" max="25" width="16.57421875" style="1" hidden="1" customWidth="1"/>
    <col min="26" max="26" width="16.8515625" style="1" hidden="1" customWidth="1"/>
    <col min="27" max="27" width="17.28125" style="1" hidden="1" customWidth="1"/>
    <col min="28" max="28" width="16.421875" style="1" hidden="1" customWidth="1"/>
    <col min="29" max="29" width="18.28125" style="1" hidden="1" customWidth="1"/>
    <col min="30" max="30" width="16.8515625" style="1" hidden="1" customWidth="1"/>
    <col min="31" max="31" width="19.28125" style="1" hidden="1" customWidth="1"/>
    <col min="32" max="32" width="19.7109375" style="1" hidden="1" customWidth="1"/>
    <col min="33" max="33" width="15.8515625" style="1" hidden="1" customWidth="1"/>
    <col min="34" max="34" width="18.28125" style="1" hidden="1" customWidth="1"/>
    <col min="35" max="35" width="17.8515625" style="1" hidden="1" customWidth="1"/>
    <col min="36" max="36" width="16.00390625" style="1" hidden="1" customWidth="1"/>
    <col min="37" max="37" width="16.28125" style="1" hidden="1" customWidth="1"/>
    <col min="38" max="39" width="19.421875" style="1" hidden="1" customWidth="1"/>
    <col min="40" max="40" width="19.140625" style="1" hidden="1" customWidth="1"/>
    <col min="41" max="41" width="17.28125" style="1" customWidth="1"/>
    <col min="42" max="42" width="13.7109375" style="1" customWidth="1"/>
    <col min="43" max="43" width="14.140625" style="1" hidden="1" customWidth="1"/>
    <col min="44" max="44" width="13.421875" style="1" hidden="1" customWidth="1"/>
    <col min="45" max="45" width="15.00390625" style="1" hidden="1" customWidth="1"/>
    <col min="46" max="46" width="15.8515625" style="1" hidden="1" customWidth="1"/>
    <col min="47" max="47" width="15.421875" style="1" hidden="1" customWidth="1"/>
    <col min="48" max="48" width="13.57421875" style="1" hidden="1" customWidth="1"/>
    <col min="49" max="49" width="15.57421875" style="1" hidden="1" customWidth="1"/>
    <col min="50" max="50" width="13.00390625" style="1" hidden="1" customWidth="1"/>
    <col min="51" max="51" width="11.8515625" style="1" hidden="1" customWidth="1"/>
    <col min="52" max="52" width="13.421875" style="1" hidden="1" customWidth="1"/>
    <col min="53" max="53" width="12.8515625" style="1" hidden="1" customWidth="1"/>
    <col min="54" max="54" width="13.57421875" style="1" customWidth="1"/>
    <col min="55" max="55" width="15.00390625" style="1" customWidth="1"/>
    <col min="56" max="16384" width="11.421875" style="1" customWidth="1"/>
  </cols>
  <sheetData>
    <row r="1" spans="1:55" ht="18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60"/>
    </row>
    <row r="2" spans="1:55" ht="15.7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3"/>
    </row>
    <row r="3" spans="1:55" ht="18">
      <c r="A3" s="164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6"/>
    </row>
    <row r="4" spans="1:55" ht="20.25">
      <c r="A4" s="167" t="s">
        <v>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9"/>
    </row>
    <row r="5" spans="1:55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</row>
    <row r="6" spans="1:55" ht="12.75">
      <c r="A6" s="156" t="s">
        <v>4</v>
      </c>
      <c r="B6" s="157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 t="s">
        <v>6</v>
      </c>
      <c r="Q6" s="54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60" t="s">
        <v>166</v>
      </c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91" t="s">
        <v>167</v>
      </c>
      <c r="BC6" s="53"/>
    </row>
    <row r="7" spans="1:55" ht="12.75">
      <c r="A7" s="156" t="s">
        <v>5</v>
      </c>
      <c r="B7" s="157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4" t="s">
        <v>7</v>
      </c>
      <c r="Q7" s="54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60" t="s">
        <v>9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9">
        <v>2010</v>
      </c>
      <c r="BC7" s="53"/>
    </row>
    <row r="8" spans="1:55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</row>
    <row r="9" spans="1:55" ht="12.75">
      <c r="A9" s="103" t="s">
        <v>78</v>
      </c>
      <c r="B9" s="95"/>
      <c r="C9" s="96" t="s">
        <v>66</v>
      </c>
      <c r="D9" s="95" t="s">
        <v>64</v>
      </c>
      <c r="E9" s="95" t="s">
        <v>64</v>
      </c>
      <c r="F9" s="95" t="s">
        <v>64</v>
      </c>
      <c r="G9" s="95" t="s">
        <v>64</v>
      </c>
      <c r="H9" s="95" t="s">
        <v>64</v>
      </c>
      <c r="I9" s="95" t="s">
        <v>64</v>
      </c>
      <c r="J9" s="95" t="s">
        <v>64</v>
      </c>
      <c r="K9" s="95" t="s">
        <v>64</v>
      </c>
      <c r="L9" s="95" t="s">
        <v>64</v>
      </c>
      <c r="M9" s="95" t="s">
        <v>64</v>
      </c>
      <c r="N9" s="95" t="s">
        <v>64</v>
      </c>
      <c r="O9" s="95" t="s">
        <v>64</v>
      </c>
      <c r="P9" s="95" t="s">
        <v>64</v>
      </c>
      <c r="Q9" s="96" t="s">
        <v>68</v>
      </c>
      <c r="R9" s="95" t="s">
        <v>26</v>
      </c>
      <c r="S9" s="95" t="s">
        <v>68</v>
      </c>
      <c r="T9" s="95" t="s">
        <v>26</v>
      </c>
      <c r="U9" s="95" t="s">
        <v>68</v>
      </c>
      <c r="V9" s="95" t="s">
        <v>26</v>
      </c>
      <c r="W9" s="95" t="s">
        <v>68</v>
      </c>
      <c r="X9" s="95" t="s">
        <v>26</v>
      </c>
      <c r="Y9" s="95" t="s">
        <v>68</v>
      </c>
      <c r="Z9" s="95" t="s">
        <v>26</v>
      </c>
      <c r="AA9" s="95" t="s">
        <v>68</v>
      </c>
      <c r="AB9" s="95" t="s">
        <v>26</v>
      </c>
      <c r="AC9" s="95" t="s">
        <v>68</v>
      </c>
      <c r="AD9" s="95" t="s">
        <v>26</v>
      </c>
      <c r="AE9" s="95" t="s">
        <v>68</v>
      </c>
      <c r="AF9" s="95" t="s">
        <v>26</v>
      </c>
      <c r="AG9" s="96" t="s">
        <v>68</v>
      </c>
      <c r="AH9" s="95" t="s">
        <v>26</v>
      </c>
      <c r="AI9" s="95" t="s">
        <v>68</v>
      </c>
      <c r="AJ9" s="95" t="s">
        <v>26</v>
      </c>
      <c r="AK9" s="95" t="s">
        <v>68</v>
      </c>
      <c r="AL9" s="95" t="s">
        <v>26</v>
      </c>
      <c r="AM9" s="95" t="s">
        <v>68</v>
      </c>
      <c r="AN9" s="95" t="s">
        <v>26</v>
      </c>
      <c r="AO9" s="95" t="s">
        <v>32</v>
      </c>
      <c r="AP9" s="95" t="s">
        <v>34</v>
      </c>
      <c r="AQ9" s="95" t="s">
        <v>34</v>
      </c>
      <c r="AR9" s="95" t="s">
        <v>34</v>
      </c>
      <c r="AS9" s="95" t="s">
        <v>34</v>
      </c>
      <c r="AT9" s="95" t="s">
        <v>34</v>
      </c>
      <c r="AU9" s="95" t="s">
        <v>34</v>
      </c>
      <c r="AV9" s="95" t="s">
        <v>34</v>
      </c>
      <c r="AW9" s="95" t="s">
        <v>34</v>
      </c>
      <c r="AX9" s="95" t="s">
        <v>34</v>
      </c>
      <c r="AY9" s="95" t="s">
        <v>34</v>
      </c>
      <c r="AZ9" s="95" t="s">
        <v>34</v>
      </c>
      <c r="BA9" s="95" t="s">
        <v>34</v>
      </c>
      <c r="BB9" s="95" t="s">
        <v>34</v>
      </c>
      <c r="BC9" s="95" t="s">
        <v>37</v>
      </c>
    </row>
    <row r="10" spans="1:55" ht="12.75">
      <c r="A10" s="104" t="s">
        <v>10</v>
      </c>
      <c r="B10" s="97" t="s">
        <v>11</v>
      </c>
      <c r="C10" s="98" t="s">
        <v>67</v>
      </c>
      <c r="D10" s="97" t="s">
        <v>65</v>
      </c>
      <c r="E10" s="97" t="s">
        <v>65</v>
      </c>
      <c r="F10" s="97" t="s">
        <v>65</v>
      </c>
      <c r="G10" s="97" t="s">
        <v>65</v>
      </c>
      <c r="H10" s="97" t="s">
        <v>65</v>
      </c>
      <c r="I10" s="97" t="s">
        <v>65</v>
      </c>
      <c r="J10" s="97" t="s">
        <v>65</v>
      </c>
      <c r="K10" s="97" t="s">
        <v>65</v>
      </c>
      <c r="L10" s="97" t="s">
        <v>65</v>
      </c>
      <c r="M10" s="97" t="s">
        <v>65</v>
      </c>
      <c r="N10" s="97" t="s">
        <v>65</v>
      </c>
      <c r="O10" s="97" t="s">
        <v>65</v>
      </c>
      <c r="P10" s="97" t="s">
        <v>65</v>
      </c>
      <c r="Q10" s="98" t="s">
        <v>67</v>
      </c>
      <c r="R10" s="97" t="s">
        <v>27</v>
      </c>
      <c r="S10" s="97" t="s">
        <v>67</v>
      </c>
      <c r="T10" s="97" t="s">
        <v>27</v>
      </c>
      <c r="U10" s="97" t="s">
        <v>67</v>
      </c>
      <c r="V10" s="97" t="s">
        <v>27</v>
      </c>
      <c r="W10" s="97" t="s">
        <v>67</v>
      </c>
      <c r="X10" s="97" t="s">
        <v>27</v>
      </c>
      <c r="Y10" s="97" t="s">
        <v>67</v>
      </c>
      <c r="Z10" s="97" t="s">
        <v>27</v>
      </c>
      <c r="AA10" s="97" t="s">
        <v>67</v>
      </c>
      <c r="AB10" s="97" t="s">
        <v>27</v>
      </c>
      <c r="AC10" s="99" t="s">
        <v>67</v>
      </c>
      <c r="AD10" s="99" t="s">
        <v>27</v>
      </c>
      <c r="AE10" s="97" t="s">
        <v>67</v>
      </c>
      <c r="AF10" s="97" t="s">
        <v>27</v>
      </c>
      <c r="AG10" s="98" t="s">
        <v>67</v>
      </c>
      <c r="AH10" s="97" t="s">
        <v>27</v>
      </c>
      <c r="AI10" s="97" t="s">
        <v>67</v>
      </c>
      <c r="AJ10" s="97" t="s">
        <v>27</v>
      </c>
      <c r="AK10" s="97" t="s">
        <v>67</v>
      </c>
      <c r="AL10" s="97" t="s">
        <v>27</v>
      </c>
      <c r="AM10" s="97" t="s">
        <v>67</v>
      </c>
      <c r="AN10" s="97" t="s">
        <v>27</v>
      </c>
      <c r="AO10" s="97" t="s">
        <v>27</v>
      </c>
      <c r="AP10" s="97" t="s">
        <v>35</v>
      </c>
      <c r="AQ10" s="97" t="s">
        <v>35</v>
      </c>
      <c r="AR10" s="97" t="s">
        <v>35</v>
      </c>
      <c r="AS10" s="97" t="s">
        <v>35</v>
      </c>
      <c r="AT10" s="97" t="s">
        <v>35</v>
      </c>
      <c r="AU10" s="97" t="s">
        <v>35</v>
      </c>
      <c r="AV10" s="97" t="s">
        <v>35</v>
      </c>
      <c r="AW10" s="97" t="s">
        <v>35</v>
      </c>
      <c r="AX10" s="97" t="s">
        <v>35</v>
      </c>
      <c r="AY10" s="97" t="s">
        <v>35</v>
      </c>
      <c r="AZ10" s="97" t="s">
        <v>35</v>
      </c>
      <c r="BA10" s="97" t="s">
        <v>35</v>
      </c>
      <c r="BB10" s="97" t="s">
        <v>36</v>
      </c>
      <c r="BC10" s="97" t="s">
        <v>38</v>
      </c>
    </row>
    <row r="11" spans="1:55" ht="13.5" thickBot="1">
      <c r="A11" s="105"/>
      <c r="B11" s="100" t="s">
        <v>12</v>
      </c>
      <c r="C11" s="100" t="s">
        <v>24</v>
      </c>
      <c r="D11" s="100" t="s">
        <v>13</v>
      </c>
      <c r="E11" s="100" t="s">
        <v>14</v>
      </c>
      <c r="F11" s="100" t="s">
        <v>15</v>
      </c>
      <c r="G11" s="100" t="s">
        <v>16</v>
      </c>
      <c r="H11" s="100" t="s">
        <v>17</v>
      </c>
      <c r="I11" s="100" t="s">
        <v>18</v>
      </c>
      <c r="J11" s="100" t="s">
        <v>19</v>
      </c>
      <c r="K11" s="100" t="s">
        <v>20</v>
      </c>
      <c r="L11" s="100" t="s">
        <v>21</v>
      </c>
      <c r="M11" s="100" t="s">
        <v>22</v>
      </c>
      <c r="N11" s="100" t="s">
        <v>23</v>
      </c>
      <c r="O11" s="100" t="s">
        <v>24</v>
      </c>
      <c r="P11" s="100" t="s">
        <v>25</v>
      </c>
      <c r="Q11" s="100" t="s">
        <v>110</v>
      </c>
      <c r="R11" s="100" t="s">
        <v>13</v>
      </c>
      <c r="S11" s="100" t="s">
        <v>77</v>
      </c>
      <c r="T11" s="100" t="s">
        <v>14</v>
      </c>
      <c r="U11" s="100" t="s">
        <v>76</v>
      </c>
      <c r="V11" s="100" t="s">
        <v>15</v>
      </c>
      <c r="W11" s="100" t="s">
        <v>75</v>
      </c>
      <c r="X11" s="100" t="s">
        <v>16</v>
      </c>
      <c r="Y11" s="100" t="s">
        <v>74</v>
      </c>
      <c r="Z11" s="100" t="s">
        <v>28</v>
      </c>
      <c r="AA11" s="100" t="s">
        <v>73</v>
      </c>
      <c r="AB11" s="100" t="s">
        <v>29</v>
      </c>
      <c r="AC11" s="100" t="s">
        <v>19</v>
      </c>
      <c r="AD11" s="100" t="s">
        <v>30</v>
      </c>
      <c r="AE11" s="100" t="s">
        <v>72</v>
      </c>
      <c r="AF11" s="100" t="s">
        <v>20</v>
      </c>
      <c r="AG11" s="100" t="s">
        <v>71</v>
      </c>
      <c r="AH11" s="100" t="s">
        <v>21</v>
      </c>
      <c r="AI11" s="100" t="s">
        <v>22</v>
      </c>
      <c r="AJ11" s="100" t="s">
        <v>31</v>
      </c>
      <c r="AK11" s="100" t="s">
        <v>70</v>
      </c>
      <c r="AL11" s="100" t="s">
        <v>23</v>
      </c>
      <c r="AM11" s="100" t="s">
        <v>69</v>
      </c>
      <c r="AN11" s="100" t="s">
        <v>24</v>
      </c>
      <c r="AO11" s="100" t="s">
        <v>33</v>
      </c>
      <c r="AP11" s="100" t="s">
        <v>13</v>
      </c>
      <c r="AQ11" s="100" t="s">
        <v>14</v>
      </c>
      <c r="AR11" s="100" t="s">
        <v>15</v>
      </c>
      <c r="AS11" s="100" t="s">
        <v>16</v>
      </c>
      <c r="AT11" s="100" t="s">
        <v>28</v>
      </c>
      <c r="AU11" s="100" t="s">
        <v>129</v>
      </c>
      <c r="AV11" s="100" t="s">
        <v>30</v>
      </c>
      <c r="AW11" s="100" t="s">
        <v>23</v>
      </c>
      <c r="AX11" s="100" t="s">
        <v>21</v>
      </c>
      <c r="AY11" s="100" t="s">
        <v>31</v>
      </c>
      <c r="AZ11" s="100" t="s">
        <v>23</v>
      </c>
      <c r="BA11" s="100" t="s">
        <v>24</v>
      </c>
      <c r="BB11" s="100" t="s">
        <v>33</v>
      </c>
      <c r="BC11" s="100" t="s">
        <v>39</v>
      </c>
    </row>
    <row r="12" spans="1:55" ht="13.5" thickBot="1">
      <c r="A12" s="101">
        <v>1</v>
      </c>
      <c r="B12" s="101">
        <v>2</v>
      </c>
      <c r="C12" s="101">
        <v>3</v>
      </c>
      <c r="D12" s="101">
        <v>3</v>
      </c>
      <c r="E12" s="102">
        <v>3</v>
      </c>
      <c r="F12" s="102">
        <v>3</v>
      </c>
      <c r="G12" s="102">
        <v>3</v>
      </c>
      <c r="H12" s="102">
        <v>3</v>
      </c>
      <c r="I12" s="102">
        <v>3</v>
      </c>
      <c r="J12" s="102">
        <v>3</v>
      </c>
      <c r="K12" s="102">
        <v>3</v>
      </c>
      <c r="L12" s="102">
        <v>3</v>
      </c>
      <c r="M12" s="102">
        <v>3</v>
      </c>
      <c r="N12" s="102">
        <v>3</v>
      </c>
      <c r="O12" s="102">
        <v>3</v>
      </c>
      <c r="P12" s="101">
        <v>4</v>
      </c>
      <c r="Q12" s="101">
        <v>5</v>
      </c>
      <c r="R12" s="101">
        <v>5</v>
      </c>
      <c r="S12" s="101">
        <v>5</v>
      </c>
      <c r="T12" s="101">
        <v>5</v>
      </c>
      <c r="U12" s="101">
        <v>5</v>
      </c>
      <c r="V12" s="101">
        <v>5</v>
      </c>
      <c r="W12" s="101">
        <v>5</v>
      </c>
      <c r="X12" s="101">
        <v>5</v>
      </c>
      <c r="Y12" s="101">
        <v>5</v>
      </c>
      <c r="Z12" s="101">
        <v>5</v>
      </c>
      <c r="AA12" s="101">
        <v>5</v>
      </c>
      <c r="AB12" s="101">
        <v>5</v>
      </c>
      <c r="AC12" s="101">
        <v>5</v>
      </c>
      <c r="AD12" s="101">
        <v>5</v>
      </c>
      <c r="AE12" s="101">
        <v>5</v>
      </c>
      <c r="AF12" s="101">
        <v>5</v>
      </c>
      <c r="AG12" s="101">
        <v>5</v>
      </c>
      <c r="AH12" s="101">
        <v>5</v>
      </c>
      <c r="AI12" s="101">
        <v>5</v>
      </c>
      <c r="AJ12" s="101">
        <v>5</v>
      </c>
      <c r="AK12" s="101">
        <v>5</v>
      </c>
      <c r="AL12" s="101">
        <v>5</v>
      </c>
      <c r="AM12" s="101">
        <v>5</v>
      </c>
      <c r="AN12" s="101">
        <v>5</v>
      </c>
      <c r="AO12" s="101">
        <v>6</v>
      </c>
      <c r="AP12" s="101">
        <v>7</v>
      </c>
      <c r="AQ12" s="101">
        <v>7</v>
      </c>
      <c r="AR12" s="101">
        <v>7</v>
      </c>
      <c r="AS12" s="101">
        <v>7</v>
      </c>
      <c r="AT12" s="101">
        <v>7</v>
      </c>
      <c r="AU12" s="101">
        <v>7</v>
      </c>
      <c r="AV12" s="101">
        <v>7</v>
      </c>
      <c r="AW12" s="101">
        <v>7</v>
      </c>
      <c r="AX12" s="101">
        <v>7</v>
      </c>
      <c r="AY12" s="101">
        <v>7</v>
      </c>
      <c r="AZ12" s="101">
        <v>7</v>
      </c>
      <c r="BA12" s="101">
        <v>7</v>
      </c>
      <c r="BB12" s="101">
        <v>8</v>
      </c>
      <c r="BC12" s="101">
        <v>9</v>
      </c>
    </row>
    <row r="13" spans="1:55" ht="24.75" customHeight="1">
      <c r="A13" s="64" t="s">
        <v>80</v>
      </c>
      <c r="B13" s="18">
        <v>10000000000</v>
      </c>
      <c r="C13" s="18">
        <v>38742883</v>
      </c>
      <c r="D13" s="18">
        <v>3388614.55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7">
        <f>SUM(C13:O13)</f>
        <v>42131497.55</v>
      </c>
      <c r="Q13" s="16">
        <v>6198165</v>
      </c>
      <c r="R13" s="18">
        <v>2172298.55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4">
        <f>SUM(Q13:AN13)</f>
        <v>8370463.55</v>
      </c>
      <c r="AP13" s="18">
        <v>0</v>
      </c>
      <c r="AQ13" s="18"/>
      <c r="AR13" s="18"/>
      <c r="AS13" s="18"/>
      <c r="AT13" s="18"/>
      <c r="AU13" s="18">
        <v>0</v>
      </c>
      <c r="AV13" s="18">
        <v>0</v>
      </c>
      <c r="AW13" s="18"/>
      <c r="AX13" s="18">
        <v>0</v>
      </c>
      <c r="AY13" s="18">
        <v>0</v>
      </c>
      <c r="AZ13" s="18">
        <v>0</v>
      </c>
      <c r="BA13" s="18">
        <v>0</v>
      </c>
      <c r="BB13" s="13">
        <f>SUM(AP13:BA13)</f>
        <v>0</v>
      </c>
      <c r="BC13" s="83">
        <f>SUM(P13-AO13-BB13)</f>
        <v>33761034</v>
      </c>
    </row>
    <row r="14" spans="1:55" ht="24.75" customHeight="1">
      <c r="A14" s="65" t="s">
        <v>81</v>
      </c>
      <c r="B14" s="19"/>
      <c r="C14" s="19">
        <v>0</v>
      </c>
      <c r="D14" s="19">
        <v>505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7">
        <f>SUM(C14:O14)</f>
        <v>505</v>
      </c>
      <c r="Q14" s="17">
        <v>0</v>
      </c>
      <c r="R14" s="19">
        <v>505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79">
        <f>SUM(Q14:AN14)</f>
        <v>505</v>
      </c>
      <c r="AP14" s="19">
        <v>0</v>
      </c>
      <c r="AQ14" s="19"/>
      <c r="AR14" s="19"/>
      <c r="AS14" s="19"/>
      <c r="AT14" s="19"/>
      <c r="AU14" s="19">
        <v>0</v>
      </c>
      <c r="AV14" s="19">
        <v>0</v>
      </c>
      <c r="AW14" s="19"/>
      <c r="AX14" s="19">
        <v>0</v>
      </c>
      <c r="AY14" s="19">
        <v>0</v>
      </c>
      <c r="AZ14" s="19">
        <v>0</v>
      </c>
      <c r="BA14" s="19">
        <v>0</v>
      </c>
      <c r="BB14" s="14">
        <f>SUM(AP14:BA14)</f>
        <v>0</v>
      </c>
      <c r="BC14" s="15">
        <f>SUM(P14-AO14-BB14)</f>
        <v>0</v>
      </c>
    </row>
    <row r="15" spans="1:55" ht="25.5" customHeight="1">
      <c r="A15" s="65" t="s">
        <v>115</v>
      </c>
      <c r="B15" s="19">
        <v>1073805300</v>
      </c>
      <c r="C15" s="19">
        <v>0</v>
      </c>
      <c r="D15" s="19">
        <v>0</v>
      </c>
      <c r="E15" s="19"/>
      <c r="F15" s="19"/>
      <c r="G15" s="93"/>
      <c r="H15" s="19"/>
      <c r="I15" s="19"/>
      <c r="J15" s="19"/>
      <c r="K15" s="19"/>
      <c r="L15" s="19"/>
      <c r="M15" s="19"/>
      <c r="N15" s="19"/>
      <c r="O15" s="19"/>
      <c r="P15" s="17">
        <f>SUM(C15:O15)</f>
        <v>0</v>
      </c>
      <c r="Q15" s="17">
        <v>0</v>
      </c>
      <c r="R15" s="19">
        <v>0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79">
        <v>0</v>
      </c>
      <c r="AP15" s="19">
        <v>0</v>
      </c>
      <c r="AQ15" s="19"/>
      <c r="AR15" s="19"/>
      <c r="AS15" s="19"/>
      <c r="AT15" s="19"/>
      <c r="AU15" s="19">
        <v>0</v>
      </c>
      <c r="AV15" s="19">
        <v>0</v>
      </c>
      <c r="AW15" s="19"/>
      <c r="AX15" s="19">
        <v>0</v>
      </c>
      <c r="AY15" s="19">
        <v>0</v>
      </c>
      <c r="AZ15" s="19">
        <v>0</v>
      </c>
      <c r="BA15" s="19">
        <v>0</v>
      </c>
      <c r="BB15" s="14">
        <f>SUM(AP15:BA15)</f>
        <v>0</v>
      </c>
      <c r="BC15" s="15">
        <f>SUM(P15-AO15-BB15)</f>
        <v>0</v>
      </c>
    </row>
    <row r="16" spans="1:55" ht="18" customHeight="1">
      <c r="A16" s="12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7"/>
      <c r="Q16" s="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7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4"/>
      <c r="BC16" s="115"/>
    </row>
    <row r="17" spans="1:55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7"/>
      <c r="Q17" s="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4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4"/>
      <c r="BC17" s="15"/>
    </row>
    <row r="18" spans="1:55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7"/>
      <c r="Q18" s="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4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4"/>
      <c r="BC18" s="15"/>
    </row>
    <row r="19" spans="1:55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7"/>
      <c r="Q19" s="1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4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4"/>
      <c r="BC19" s="15"/>
    </row>
    <row r="20" spans="1:55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7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4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4"/>
      <c r="BC20" s="15"/>
    </row>
    <row r="21" spans="1:55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7"/>
      <c r="Q21" s="1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4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4"/>
      <c r="BC21" s="15"/>
    </row>
    <row r="22" spans="1:55" ht="18" customHeight="1" thickBot="1">
      <c r="A22" s="88" t="s">
        <v>87</v>
      </c>
      <c r="B22" s="89">
        <f aca="true" t="shared" si="0" ref="B22:AG22">SUM(B13:B21)</f>
        <v>11073805300</v>
      </c>
      <c r="C22" s="89">
        <f t="shared" si="0"/>
        <v>38742883</v>
      </c>
      <c r="D22" s="89">
        <f t="shared" si="0"/>
        <v>3389119.55</v>
      </c>
      <c r="E22" s="89">
        <f t="shared" si="0"/>
        <v>0</v>
      </c>
      <c r="F22" s="89">
        <f t="shared" si="0"/>
        <v>0</v>
      </c>
      <c r="G22" s="89">
        <f t="shared" si="0"/>
        <v>0</v>
      </c>
      <c r="H22" s="89">
        <f t="shared" si="0"/>
        <v>0</v>
      </c>
      <c r="I22" s="89">
        <f t="shared" si="0"/>
        <v>0</v>
      </c>
      <c r="J22" s="89">
        <f t="shared" si="0"/>
        <v>0</v>
      </c>
      <c r="K22" s="89">
        <f t="shared" si="0"/>
        <v>0</v>
      </c>
      <c r="L22" s="89">
        <f t="shared" si="0"/>
        <v>0</v>
      </c>
      <c r="M22" s="89">
        <f t="shared" si="0"/>
        <v>0</v>
      </c>
      <c r="N22" s="89">
        <f t="shared" si="0"/>
        <v>0</v>
      </c>
      <c r="O22" s="89">
        <f t="shared" si="0"/>
        <v>0</v>
      </c>
      <c r="P22" s="89">
        <f t="shared" si="0"/>
        <v>42132002.55</v>
      </c>
      <c r="Q22" s="89">
        <f t="shared" si="0"/>
        <v>6198165</v>
      </c>
      <c r="R22" s="89">
        <f t="shared" si="0"/>
        <v>2172803.55</v>
      </c>
      <c r="S22" s="89">
        <f t="shared" si="0"/>
        <v>0</v>
      </c>
      <c r="T22" s="89">
        <f t="shared" si="0"/>
        <v>0</v>
      </c>
      <c r="U22" s="89">
        <f t="shared" si="0"/>
        <v>0</v>
      </c>
      <c r="V22" s="89">
        <f t="shared" si="0"/>
        <v>0</v>
      </c>
      <c r="W22" s="89">
        <f t="shared" si="0"/>
        <v>0</v>
      </c>
      <c r="X22" s="89">
        <f t="shared" si="0"/>
        <v>0</v>
      </c>
      <c r="Y22" s="89">
        <f t="shared" si="0"/>
        <v>0</v>
      </c>
      <c r="Z22" s="89">
        <f t="shared" si="0"/>
        <v>0</v>
      </c>
      <c r="AA22" s="89">
        <f t="shared" si="0"/>
        <v>0</v>
      </c>
      <c r="AB22" s="89">
        <f t="shared" si="0"/>
        <v>0</v>
      </c>
      <c r="AC22" s="89">
        <f t="shared" si="0"/>
        <v>0</v>
      </c>
      <c r="AD22" s="89">
        <f t="shared" si="0"/>
        <v>0</v>
      </c>
      <c r="AE22" s="89">
        <f t="shared" si="0"/>
        <v>0</v>
      </c>
      <c r="AF22" s="89">
        <f t="shared" si="0"/>
        <v>0</v>
      </c>
      <c r="AG22" s="89">
        <f t="shared" si="0"/>
        <v>0</v>
      </c>
      <c r="AH22" s="89">
        <f aca="true" t="shared" si="1" ref="AH22:BC22">SUM(AH13:AH21)</f>
        <v>0</v>
      </c>
      <c r="AI22" s="89">
        <f t="shared" si="1"/>
        <v>0</v>
      </c>
      <c r="AJ22" s="89">
        <f t="shared" si="1"/>
        <v>0</v>
      </c>
      <c r="AK22" s="89">
        <f t="shared" si="1"/>
        <v>0</v>
      </c>
      <c r="AL22" s="89">
        <f t="shared" si="1"/>
        <v>0</v>
      </c>
      <c r="AM22" s="89">
        <f t="shared" si="1"/>
        <v>0</v>
      </c>
      <c r="AN22" s="89">
        <f t="shared" si="1"/>
        <v>0</v>
      </c>
      <c r="AO22" s="113">
        <f t="shared" si="1"/>
        <v>8370968.55</v>
      </c>
      <c r="AP22" s="89">
        <f t="shared" si="1"/>
        <v>0</v>
      </c>
      <c r="AQ22" s="89">
        <f t="shared" si="1"/>
        <v>0</v>
      </c>
      <c r="AR22" s="89">
        <f t="shared" si="1"/>
        <v>0</v>
      </c>
      <c r="AS22" s="89">
        <f t="shared" si="1"/>
        <v>0</v>
      </c>
      <c r="AT22" s="89">
        <f t="shared" si="1"/>
        <v>0</v>
      </c>
      <c r="AU22" s="89">
        <f t="shared" si="1"/>
        <v>0</v>
      </c>
      <c r="AV22" s="89">
        <f t="shared" si="1"/>
        <v>0</v>
      </c>
      <c r="AW22" s="89">
        <f t="shared" si="1"/>
        <v>0</v>
      </c>
      <c r="AX22" s="89">
        <f t="shared" si="1"/>
        <v>0</v>
      </c>
      <c r="AY22" s="89">
        <f t="shared" si="1"/>
        <v>0</v>
      </c>
      <c r="AZ22" s="89">
        <f t="shared" si="1"/>
        <v>0</v>
      </c>
      <c r="BA22" s="89">
        <f t="shared" si="1"/>
        <v>0</v>
      </c>
      <c r="BB22" s="89">
        <f t="shared" si="1"/>
        <v>0</v>
      </c>
      <c r="BC22" s="90">
        <f t="shared" si="1"/>
        <v>33761034</v>
      </c>
    </row>
    <row r="23" spans="1:55" ht="12.75">
      <c r="A23" s="82" t="s">
        <v>111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1"/>
    </row>
    <row r="24" spans="1:55" ht="12.75">
      <c r="A24" s="9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/>
    </row>
    <row r="25" spans="1:55" ht="16.5" customHeight="1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7"/>
    </row>
    <row r="26" spans="1:55" ht="38.25" customHeight="1">
      <c r="A26" s="175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7"/>
    </row>
    <row r="27" spans="1:55" ht="12.75">
      <c r="A27" s="170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2"/>
    </row>
    <row r="28" spans="1:55" ht="12.75">
      <c r="A28" s="170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2"/>
    </row>
    <row r="29" spans="1:5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1:55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2"/>
      <c r="BC30" s="6"/>
    </row>
    <row r="31" spans="1:55" ht="12.75">
      <c r="A31" s="36"/>
      <c r="B31" s="174" t="s">
        <v>119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5"/>
      <c r="BB31" s="2"/>
      <c r="BC31" s="6"/>
    </row>
    <row r="32" spans="1:55" ht="12.75">
      <c r="A32" s="4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5"/>
      <c r="BB32" s="5"/>
      <c r="BC32" s="6"/>
    </row>
    <row r="33" spans="1:55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8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6"/>
    </row>
    <row r="34" spans="1:55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9"/>
    </row>
    <row r="36" ht="12.75">
      <c r="B36" s="2"/>
    </row>
  </sheetData>
  <mergeCells count="10">
    <mergeCell ref="A27:BC28"/>
    <mergeCell ref="B32:N32"/>
    <mergeCell ref="A6:B6"/>
    <mergeCell ref="A7:B7"/>
    <mergeCell ref="B31:N31"/>
    <mergeCell ref="A25:BC26"/>
    <mergeCell ref="A1:BC1"/>
    <mergeCell ref="A2:BC2"/>
    <mergeCell ref="A3:BC3"/>
    <mergeCell ref="A4:BC4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2"/>
  <sheetViews>
    <sheetView zoomScale="75" zoomScaleNormal="75" workbookViewId="0" topLeftCell="P11">
      <pane ySplit="645" topLeftCell="BM15" activePane="bottomLeft" state="split"/>
      <selection pane="topLeft" activeCell="AQ11" sqref="AQ1:AR16384"/>
      <selection pane="bottomLeft" activeCell="AQ24" sqref="AQ24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1.8515625" style="1" bestFit="1" customWidth="1"/>
    <col min="17" max="17" width="18.57421875" style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1.8515625" style="1" hidden="1" customWidth="1"/>
    <col min="22" max="22" width="21.7109375" style="1" hidden="1" customWidth="1"/>
    <col min="23" max="23" width="21.0039062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hidden="1" customWidth="1"/>
    <col min="28" max="28" width="21.8515625" style="1" hidden="1" customWidth="1"/>
    <col min="29" max="29" width="23.140625" style="1" bestFit="1" customWidth="1"/>
    <col min="30" max="30" width="18.140625" style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8515625" style="1" bestFit="1" customWidth="1"/>
    <col min="43" max="43" width="21.28125" style="116" bestFit="1" customWidth="1"/>
    <col min="44" max="44" width="19.57421875" style="116" customWidth="1"/>
    <col min="45" max="45" width="20.00390625" style="142" customWidth="1"/>
    <col min="46" max="46" width="14.0039062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60"/>
    </row>
    <row r="2" spans="1:42" ht="15.7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3"/>
    </row>
    <row r="3" spans="1:42" ht="18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6"/>
    </row>
    <row r="4" spans="1:42" ht="15.75">
      <c r="A4" s="161" t="s">
        <v>52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3"/>
    </row>
    <row r="5" spans="1:42" ht="20.25">
      <c r="A5" s="167" t="s">
        <v>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9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7"/>
    </row>
    <row r="7" spans="1:43" ht="15.75">
      <c r="A7" s="179" t="s">
        <v>4</v>
      </c>
      <c r="B7" s="180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135</v>
      </c>
      <c r="AQ7" s="118"/>
    </row>
    <row r="8" spans="1:44" ht="20.25">
      <c r="A8" s="179" t="s">
        <v>5</v>
      </c>
      <c r="B8" s="180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2010</v>
      </c>
      <c r="AQ8" s="41"/>
      <c r="AR8" s="42"/>
    </row>
    <row r="9" spans="1:43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  <c r="AQ9" s="42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82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9"/>
      <c r="AR12" s="119"/>
      <c r="AS12" s="143" t="s">
        <v>89</v>
      </c>
    </row>
    <row r="13" spans="1:42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</row>
    <row r="14" spans="1:47" s="30" customFormat="1" ht="16.5" thickBot="1">
      <c r="A14" s="32"/>
      <c r="B14" s="72" t="s">
        <v>60</v>
      </c>
      <c r="C14" s="33">
        <f>SUM(C15,C17,C32,)</f>
        <v>1073805300</v>
      </c>
      <c r="D14" s="33">
        <f aca="true" t="shared" si="0" ref="D14:AP14">SUM(D15,D17,D32)</f>
        <v>66933262.400000006</v>
      </c>
      <c r="E14" s="33">
        <f t="shared" si="0"/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66933262.400000006</v>
      </c>
      <c r="Q14" s="33">
        <f t="shared" si="0"/>
        <v>27872075.73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27872075.73</v>
      </c>
      <c r="AD14" s="33">
        <f t="shared" si="0"/>
        <v>27872075.73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27872075.73</v>
      </c>
      <c r="AQ14" s="116"/>
      <c r="AR14" s="116"/>
      <c r="AS14" s="116"/>
      <c r="AT14" s="116"/>
      <c r="AU14" s="25"/>
    </row>
    <row r="15" spans="1:47" s="30" customFormat="1" ht="16.5" thickBot="1">
      <c r="A15" s="75"/>
      <c r="B15" s="73" t="s">
        <v>62</v>
      </c>
      <c r="C15" s="34">
        <f aca="true" t="shared" si="1" ref="C15:AP15">SUM(C16)</f>
        <v>12358500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116"/>
      <c r="AR15" s="116"/>
      <c r="AS15" s="116"/>
      <c r="AT15" s="116"/>
      <c r="AU15" s="25"/>
    </row>
    <row r="16" spans="1:46" s="12" customFormat="1" ht="15.75" thickBot="1">
      <c r="A16" s="86" t="s">
        <v>151</v>
      </c>
      <c r="B16" s="39" t="s">
        <v>49</v>
      </c>
      <c r="C16" s="49">
        <v>12358500</v>
      </c>
      <c r="D16" s="49">
        <v>0</v>
      </c>
      <c r="E16" s="49"/>
      <c r="F16" s="49"/>
      <c r="G16" s="49"/>
      <c r="H16" s="49"/>
      <c r="I16" s="49"/>
      <c r="J16" s="49"/>
      <c r="K16" s="49"/>
      <c r="L16" s="49"/>
      <c r="M16" s="49">
        <v>0</v>
      </c>
      <c r="N16" s="49">
        <v>0</v>
      </c>
      <c r="O16" s="49"/>
      <c r="P16" s="28">
        <f>SUM(D16:O16)</f>
        <v>0</v>
      </c>
      <c r="Q16" s="49">
        <v>0</v>
      </c>
      <c r="R16" s="49"/>
      <c r="S16" s="49"/>
      <c r="T16" s="49"/>
      <c r="U16" s="49"/>
      <c r="V16" s="49"/>
      <c r="W16" s="49"/>
      <c r="X16" s="49"/>
      <c r="Y16" s="49"/>
      <c r="Z16" s="49"/>
      <c r="AA16" s="49">
        <v>0</v>
      </c>
      <c r="AB16" s="49"/>
      <c r="AC16" s="50">
        <f>SUM(Q16:AB16)</f>
        <v>0</v>
      </c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152">
        <f>SUM(AD16:AO16)</f>
        <v>0</v>
      </c>
      <c r="AQ16" s="116"/>
      <c r="AR16" s="116"/>
      <c r="AS16" s="116"/>
      <c r="AT16" s="116"/>
    </row>
    <row r="17" spans="1:47" s="12" customFormat="1" ht="16.5" thickBot="1">
      <c r="A17" s="75"/>
      <c r="B17" s="73" t="s">
        <v>63</v>
      </c>
      <c r="C17" s="44">
        <f>SUM(C18,C30)</f>
        <v>979206800</v>
      </c>
      <c r="D17" s="44">
        <f>SUM(D18,D30)</f>
        <v>66933262.400000006</v>
      </c>
      <c r="E17" s="44">
        <f aca="true" t="shared" si="2" ref="E17:P17">SUM(E18,E30)</f>
        <v>0</v>
      </c>
      <c r="F17" s="44">
        <f t="shared" si="2"/>
        <v>0</v>
      </c>
      <c r="G17" s="44">
        <f t="shared" si="2"/>
        <v>0</v>
      </c>
      <c r="H17" s="44">
        <f t="shared" si="2"/>
        <v>0</v>
      </c>
      <c r="I17" s="44">
        <f t="shared" si="2"/>
        <v>0</v>
      </c>
      <c r="J17" s="44">
        <f t="shared" si="2"/>
        <v>0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44">
        <f t="shared" si="2"/>
        <v>66933262.400000006</v>
      </c>
      <c r="Q17" s="44">
        <f aca="true" t="shared" si="3" ref="Q17:AP17">SUM(Q18,Q30)</f>
        <v>27872075.73</v>
      </c>
      <c r="R17" s="44">
        <f t="shared" si="3"/>
        <v>0</v>
      </c>
      <c r="S17" s="44">
        <f t="shared" si="3"/>
        <v>0</v>
      </c>
      <c r="T17" s="44">
        <f t="shared" si="3"/>
        <v>0</v>
      </c>
      <c r="U17" s="44">
        <f t="shared" si="3"/>
        <v>0</v>
      </c>
      <c r="V17" s="44">
        <f t="shared" si="3"/>
        <v>0</v>
      </c>
      <c r="W17" s="44">
        <f t="shared" si="3"/>
        <v>0</v>
      </c>
      <c r="X17" s="44">
        <f t="shared" si="3"/>
        <v>0</v>
      </c>
      <c r="Y17" s="44">
        <f t="shared" si="3"/>
        <v>0</v>
      </c>
      <c r="Z17" s="44">
        <f t="shared" si="3"/>
        <v>0</v>
      </c>
      <c r="AA17" s="44">
        <f t="shared" si="3"/>
        <v>0</v>
      </c>
      <c r="AB17" s="44">
        <f t="shared" si="3"/>
        <v>0</v>
      </c>
      <c r="AC17" s="44">
        <f t="shared" si="3"/>
        <v>27872075.73</v>
      </c>
      <c r="AD17" s="44">
        <f t="shared" si="3"/>
        <v>27872075.73</v>
      </c>
      <c r="AE17" s="44">
        <f t="shared" si="3"/>
        <v>0</v>
      </c>
      <c r="AF17" s="44">
        <f t="shared" si="3"/>
        <v>0</v>
      </c>
      <c r="AG17" s="44">
        <f t="shared" si="3"/>
        <v>0</v>
      </c>
      <c r="AH17" s="44">
        <f t="shared" si="3"/>
        <v>0</v>
      </c>
      <c r="AI17" s="44">
        <f t="shared" si="3"/>
        <v>0</v>
      </c>
      <c r="AJ17" s="44">
        <f t="shared" si="3"/>
        <v>0</v>
      </c>
      <c r="AK17" s="44">
        <f t="shared" si="3"/>
        <v>0</v>
      </c>
      <c r="AL17" s="44">
        <f t="shared" si="3"/>
        <v>0</v>
      </c>
      <c r="AM17" s="44">
        <f t="shared" si="3"/>
        <v>0</v>
      </c>
      <c r="AN17" s="44">
        <f t="shared" si="3"/>
        <v>0</v>
      </c>
      <c r="AO17" s="44">
        <f t="shared" si="3"/>
        <v>0</v>
      </c>
      <c r="AP17" s="153">
        <f t="shared" si="3"/>
        <v>27872075.73</v>
      </c>
      <c r="AQ17" s="116"/>
      <c r="AR17" s="116"/>
      <c r="AS17" s="116"/>
      <c r="AT17" s="116"/>
      <c r="AU17" s="25"/>
    </row>
    <row r="18" spans="1:47" s="12" customFormat="1" ht="15.75">
      <c r="A18" s="45" t="s">
        <v>152</v>
      </c>
      <c r="B18" s="128" t="s">
        <v>95</v>
      </c>
      <c r="C18" s="132">
        <f>SUM(C19:C29)</f>
        <v>866179600</v>
      </c>
      <c r="D18" s="132">
        <f>SUM(D21:D28)</f>
        <v>57156591.92</v>
      </c>
      <c r="E18" s="132">
        <f>SUM(E19:E28)</f>
        <v>0</v>
      </c>
      <c r="F18" s="132">
        <f>SUM(F21:F28)</f>
        <v>0</v>
      </c>
      <c r="G18" s="132">
        <f>SUM(G21:G26)</f>
        <v>0</v>
      </c>
      <c r="H18" s="132">
        <f aca="true" t="shared" si="4" ref="H18:P18">SUM(H19:H28)</f>
        <v>0</v>
      </c>
      <c r="I18" s="132">
        <f t="shared" si="4"/>
        <v>0</v>
      </c>
      <c r="J18" s="132">
        <f t="shared" si="4"/>
        <v>0</v>
      </c>
      <c r="K18" s="132">
        <f t="shared" si="4"/>
        <v>0</v>
      </c>
      <c r="L18" s="132">
        <f t="shared" si="4"/>
        <v>0</v>
      </c>
      <c r="M18" s="132">
        <f t="shared" si="4"/>
        <v>0</v>
      </c>
      <c r="N18" s="132">
        <f t="shared" si="4"/>
        <v>0</v>
      </c>
      <c r="O18" s="132">
        <f t="shared" si="4"/>
        <v>0</v>
      </c>
      <c r="P18" s="132">
        <f t="shared" si="4"/>
        <v>57156591.92</v>
      </c>
      <c r="Q18" s="132">
        <f>SUM(Q21:Q26)</f>
        <v>18895405.25</v>
      </c>
      <c r="R18" s="132">
        <f>SUM(R19:R28)</f>
        <v>0</v>
      </c>
      <c r="S18" s="132">
        <f>SUM(S21:S28)</f>
        <v>0</v>
      </c>
      <c r="T18" s="132">
        <f>SUM(T21:T28)</f>
        <v>0</v>
      </c>
      <c r="U18" s="132">
        <f aca="true" t="shared" si="5" ref="U18:AB18">SUM(U19:U28)</f>
        <v>0</v>
      </c>
      <c r="V18" s="132">
        <f t="shared" si="5"/>
        <v>0</v>
      </c>
      <c r="W18" s="132">
        <f t="shared" si="5"/>
        <v>0</v>
      </c>
      <c r="X18" s="132">
        <f t="shared" si="5"/>
        <v>0</v>
      </c>
      <c r="Y18" s="132">
        <f t="shared" si="5"/>
        <v>0</v>
      </c>
      <c r="Z18" s="132">
        <f t="shared" si="5"/>
        <v>0</v>
      </c>
      <c r="AA18" s="132">
        <f t="shared" si="5"/>
        <v>0</v>
      </c>
      <c r="AB18" s="132">
        <f t="shared" si="5"/>
        <v>0</v>
      </c>
      <c r="AC18" s="132">
        <f>SUM(AC19:AC28)</f>
        <v>18895405.25</v>
      </c>
      <c r="AD18" s="132">
        <f>SUM(AD21:AD26)</f>
        <v>18895405.25</v>
      </c>
      <c r="AE18" s="132">
        <f>SUM(AE19:AE28)</f>
        <v>0</v>
      </c>
      <c r="AF18" s="132">
        <f>SUM(AF21:AF28)</f>
        <v>0</v>
      </c>
      <c r="AG18" s="132">
        <f>SUM(AG21:AG28)</f>
        <v>0</v>
      </c>
      <c r="AH18" s="132">
        <f aca="true" t="shared" si="6" ref="AH18:AP18">SUM(AH19:AH28)</f>
        <v>0</v>
      </c>
      <c r="AI18" s="132">
        <f t="shared" si="6"/>
        <v>0</v>
      </c>
      <c r="AJ18" s="132">
        <f t="shared" si="6"/>
        <v>0</v>
      </c>
      <c r="AK18" s="132">
        <f t="shared" si="6"/>
        <v>0</v>
      </c>
      <c r="AL18" s="132">
        <f t="shared" si="6"/>
        <v>0</v>
      </c>
      <c r="AM18" s="132">
        <f t="shared" si="6"/>
        <v>0</v>
      </c>
      <c r="AN18" s="132">
        <f t="shared" si="6"/>
        <v>0</v>
      </c>
      <c r="AO18" s="132">
        <f t="shared" si="6"/>
        <v>0</v>
      </c>
      <c r="AP18" s="139">
        <f t="shared" si="6"/>
        <v>18895405.25</v>
      </c>
      <c r="AQ18" s="116"/>
      <c r="AR18" s="116"/>
      <c r="AS18" s="116"/>
      <c r="AT18" s="116"/>
      <c r="AU18" s="25"/>
    </row>
    <row r="19" spans="1:46" s="12" customFormat="1" ht="15">
      <c r="A19" s="45" t="s">
        <v>153</v>
      </c>
      <c r="B19" s="26" t="s">
        <v>112</v>
      </c>
      <c r="C19" s="136">
        <v>250000000</v>
      </c>
      <c r="D19" s="27">
        <v>0</v>
      </c>
      <c r="E19" s="27"/>
      <c r="F19" s="27"/>
      <c r="G19" s="136"/>
      <c r="H19" s="27"/>
      <c r="I19" s="27"/>
      <c r="J19" s="27"/>
      <c r="K19" s="87"/>
      <c r="L19" s="27"/>
      <c r="M19" s="27"/>
      <c r="N19" s="27"/>
      <c r="O19" s="27"/>
      <c r="P19" s="28">
        <f aca="true" t="shared" si="7" ref="P19:P28">SUM(D19:O19)</f>
        <v>0</v>
      </c>
      <c r="Q19" s="27">
        <v>0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>
        <f aca="true" t="shared" si="8" ref="AC19:AC31">SUM(Q19:AB19)</f>
        <v>0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154">
        <f aca="true" t="shared" si="9" ref="AP19:AP31">SUM(AD19:AO19)</f>
        <v>0</v>
      </c>
      <c r="AQ19" s="116"/>
      <c r="AR19" s="116"/>
      <c r="AS19" s="116"/>
      <c r="AT19" s="116"/>
    </row>
    <row r="20" spans="1:46" s="12" customFormat="1" ht="15">
      <c r="A20" s="45" t="s">
        <v>154</v>
      </c>
      <c r="B20" s="26" t="s">
        <v>131</v>
      </c>
      <c r="C20" s="136">
        <v>90900000</v>
      </c>
      <c r="D20" s="27">
        <v>0</v>
      </c>
      <c r="E20" s="27"/>
      <c r="F20" s="27"/>
      <c r="G20" s="136"/>
      <c r="H20" s="27"/>
      <c r="I20" s="27"/>
      <c r="J20" s="27"/>
      <c r="K20" s="87"/>
      <c r="L20" s="27"/>
      <c r="M20" s="27"/>
      <c r="N20" s="27"/>
      <c r="O20" s="27"/>
      <c r="P20" s="28">
        <f t="shared" si="7"/>
        <v>0</v>
      </c>
      <c r="Q20" s="27">
        <v>0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>
        <f t="shared" si="8"/>
        <v>0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154">
        <f t="shared" si="9"/>
        <v>0</v>
      </c>
      <c r="AQ20" s="116"/>
      <c r="AR20" s="116"/>
      <c r="AS20" s="116"/>
      <c r="AT20" s="116"/>
    </row>
    <row r="21" spans="1:46" s="12" customFormat="1" ht="15">
      <c r="A21" s="45" t="s">
        <v>155</v>
      </c>
      <c r="B21" s="26" t="s">
        <v>98</v>
      </c>
      <c r="C21" s="136">
        <v>85000000</v>
      </c>
      <c r="D21" s="27">
        <v>12197959.25</v>
      </c>
      <c r="E21" s="27"/>
      <c r="F21" s="27"/>
      <c r="G21" s="136"/>
      <c r="H21" s="27"/>
      <c r="I21" s="27"/>
      <c r="J21" s="27"/>
      <c r="K21" s="87"/>
      <c r="L21" s="27"/>
      <c r="M21" s="27"/>
      <c r="N21" s="27"/>
      <c r="O21" s="27"/>
      <c r="P21" s="28">
        <f t="shared" si="7"/>
        <v>12197959.25</v>
      </c>
      <c r="Q21" s="27">
        <v>0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>
        <f t="shared" si="8"/>
        <v>0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154">
        <f t="shared" si="9"/>
        <v>0</v>
      </c>
      <c r="AQ21" s="116"/>
      <c r="AR21" s="116"/>
      <c r="AS21" s="116"/>
      <c r="AT21" s="116"/>
    </row>
    <row r="22" spans="1:46" s="12" customFormat="1" ht="15">
      <c r="A22" s="45" t="s">
        <v>156</v>
      </c>
      <c r="B22" s="26" t="s">
        <v>99</v>
      </c>
      <c r="C22" s="136">
        <v>105100000</v>
      </c>
      <c r="D22" s="27">
        <v>11484250</v>
      </c>
      <c r="E22" s="27"/>
      <c r="F22" s="27"/>
      <c r="G22" s="27"/>
      <c r="H22" s="27"/>
      <c r="I22" s="27"/>
      <c r="J22" s="27"/>
      <c r="K22" s="87"/>
      <c r="L22" s="133"/>
      <c r="M22" s="27"/>
      <c r="N22" s="27"/>
      <c r="O22" s="27"/>
      <c r="P22" s="28">
        <f t="shared" si="7"/>
        <v>11484250</v>
      </c>
      <c r="Q22" s="27">
        <v>0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>
        <f t="shared" si="8"/>
        <v>0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154">
        <f t="shared" si="9"/>
        <v>0</v>
      </c>
      <c r="AQ22" s="116"/>
      <c r="AR22" s="116"/>
      <c r="AS22" s="116"/>
      <c r="AT22" s="116"/>
    </row>
    <row r="23" spans="1:46" s="12" customFormat="1" ht="15">
      <c r="A23" s="45" t="s">
        <v>157</v>
      </c>
      <c r="B23" s="26" t="s">
        <v>102</v>
      </c>
      <c r="C23" s="136">
        <v>20200000</v>
      </c>
      <c r="D23" s="27">
        <v>7931222.34</v>
      </c>
      <c r="E23" s="27"/>
      <c r="F23" s="27"/>
      <c r="G23" s="27"/>
      <c r="H23" s="27"/>
      <c r="I23" s="27"/>
      <c r="J23" s="27"/>
      <c r="K23" s="87"/>
      <c r="L23" s="27"/>
      <c r="M23" s="27"/>
      <c r="N23" s="27"/>
      <c r="O23" s="27"/>
      <c r="P23" s="28">
        <f t="shared" si="7"/>
        <v>7931222.34</v>
      </c>
      <c r="Q23" s="27">
        <v>0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>
        <f t="shared" si="8"/>
        <v>0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154">
        <f t="shared" si="9"/>
        <v>0</v>
      </c>
      <c r="AQ23" s="116"/>
      <c r="AR23" s="116"/>
      <c r="AS23" s="116"/>
      <c r="AT23" s="116"/>
    </row>
    <row r="24" spans="1:46" s="12" customFormat="1" ht="15">
      <c r="A24" s="45" t="s">
        <v>158</v>
      </c>
      <c r="B24" s="26" t="s">
        <v>103</v>
      </c>
      <c r="C24" s="136">
        <v>20100000</v>
      </c>
      <c r="D24" s="27">
        <v>4915045.6</v>
      </c>
      <c r="E24" s="27"/>
      <c r="F24" s="27"/>
      <c r="G24" s="27"/>
      <c r="H24" s="27"/>
      <c r="I24" s="27"/>
      <c r="J24" s="27"/>
      <c r="K24" s="87"/>
      <c r="L24" s="27"/>
      <c r="M24" s="27"/>
      <c r="N24" s="27"/>
      <c r="O24" s="27"/>
      <c r="P24" s="28">
        <f t="shared" si="7"/>
        <v>4915045.6</v>
      </c>
      <c r="Q24" s="27">
        <v>0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>
        <f t="shared" si="8"/>
        <v>0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154">
        <f t="shared" si="9"/>
        <v>0</v>
      </c>
      <c r="AQ24" s="116"/>
      <c r="AR24" s="116"/>
      <c r="AS24" s="116"/>
      <c r="AT24" s="116"/>
    </row>
    <row r="25" spans="1:46" s="12" customFormat="1" ht="15">
      <c r="A25" s="45" t="s">
        <v>159</v>
      </c>
      <c r="B25" s="26" t="s">
        <v>100</v>
      </c>
      <c r="C25" s="136">
        <v>264119600</v>
      </c>
      <c r="D25" s="27">
        <v>20628114.73</v>
      </c>
      <c r="E25" s="27"/>
      <c r="F25" s="27"/>
      <c r="G25" s="27"/>
      <c r="H25" s="27"/>
      <c r="I25" s="27"/>
      <c r="J25" s="27"/>
      <c r="K25" s="87"/>
      <c r="L25" s="27"/>
      <c r="M25" s="27"/>
      <c r="N25" s="27"/>
      <c r="O25" s="27"/>
      <c r="P25" s="28">
        <f t="shared" si="7"/>
        <v>20628114.73</v>
      </c>
      <c r="Q25" s="27">
        <v>18895405.25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>
        <f t="shared" si="8"/>
        <v>18895405.25</v>
      </c>
      <c r="AD25" s="27">
        <v>18895405.25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154">
        <f t="shared" si="9"/>
        <v>18895405.25</v>
      </c>
      <c r="AQ25" s="116"/>
      <c r="AR25" s="116"/>
      <c r="AS25" s="116"/>
      <c r="AT25" s="116"/>
    </row>
    <row r="26" spans="1:46" s="12" customFormat="1" ht="15">
      <c r="A26" s="45" t="s">
        <v>160</v>
      </c>
      <c r="B26" s="26" t="s">
        <v>101</v>
      </c>
      <c r="C26" s="136">
        <v>3000000</v>
      </c>
      <c r="D26" s="27">
        <v>0</v>
      </c>
      <c r="E26" s="27"/>
      <c r="F26" s="27"/>
      <c r="G26" s="27"/>
      <c r="H26" s="27"/>
      <c r="I26" s="27"/>
      <c r="J26" s="27"/>
      <c r="K26" s="87"/>
      <c r="L26" s="27"/>
      <c r="M26" s="27"/>
      <c r="N26" s="27"/>
      <c r="O26" s="27"/>
      <c r="P26" s="28">
        <f t="shared" si="7"/>
        <v>0</v>
      </c>
      <c r="Q26" s="27">
        <v>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>
        <f t="shared" si="8"/>
        <v>0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154">
        <f t="shared" si="9"/>
        <v>0</v>
      </c>
      <c r="AQ26" s="116"/>
      <c r="AR26" s="116"/>
      <c r="AS26" s="116"/>
      <c r="AT26" s="116"/>
    </row>
    <row r="27" spans="1:46" s="12" customFormat="1" ht="15">
      <c r="A27" s="45" t="s">
        <v>161</v>
      </c>
      <c r="B27" s="26" t="s">
        <v>97</v>
      </c>
      <c r="C27" s="127">
        <v>500000</v>
      </c>
      <c r="D27" s="27">
        <v>0</v>
      </c>
      <c r="E27" s="27"/>
      <c r="F27" s="27"/>
      <c r="G27" s="27"/>
      <c r="H27" s="27"/>
      <c r="I27" s="27"/>
      <c r="J27" s="27"/>
      <c r="K27" s="87"/>
      <c r="L27" s="27"/>
      <c r="M27" s="27"/>
      <c r="N27" s="27"/>
      <c r="O27" s="27"/>
      <c r="P27" s="28">
        <f t="shared" si="7"/>
        <v>0</v>
      </c>
      <c r="Q27" s="27">
        <v>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>
        <f t="shared" si="8"/>
        <v>0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154">
        <f t="shared" si="9"/>
        <v>0</v>
      </c>
      <c r="AQ27" s="116"/>
      <c r="AR27" s="116"/>
      <c r="AS27" s="116"/>
      <c r="AT27" s="116"/>
    </row>
    <row r="28" spans="1:46" s="12" customFormat="1" ht="15">
      <c r="A28" s="45" t="s">
        <v>162</v>
      </c>
      <c r="B28" s="26" t="s">
        <v>117</v>
      </c>
      <c r="C28" s="127">
        <v>20000000</v>
      </c>
      <c r="D28" s="27">
        <v>0</v>
      </c>
      <c r="E28" s="27"/>
      <c r="F28" s="27"/>
      <c r="G28" s="27"/>
      <c r="H28" s="27"/>
      <c r="I28" s="27"/>
      <c r="J28" s="27"/>
      <c r="K28" s="87"/>
      <c r="L28" s="27"/>
      <c r="M28" s="27"/>
      <c r="N28" s="27"/>
      <c r="O28" s="27"/>
      <c r="P28" s="28">
        <f t="shared" si="7"/>
        <v>0</v>
      </c>
      <c r="Q28" s="27">
        <v>0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>
        <f t="shared" si="8"/>
        <v>0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154">
        <f t="shared" si="9"/>
        <v>0</v>
      </c>
      <c r="AQ28" s="116"/>
      <c r="AR28" s="116"/>
      <c r="AS28" s="116"/>
      <c r="AT28" s="116"/>
    </row>
    <row r="29" spans="1:46" s="12" customFormat="1" ht="15">
      <c r="A29" s="45" t="s">
        <v>163</v>
      </c>
      <c r="B29" s="26" t="s">
        <v>133</v>
      </c>
      <c r="C29" s="127">
        <v>7260000</v>
      </c>
      <c r="D29" s="27">
        <v>0</v>
      </c>
      <c r="E29" s="27"/>
      <c r="F29" s="27"/>
      <c r="G29" s="27"/>
      <c r="H29" s="27"/>
      <c r="I29" s="27"/>
      <c r="J29" s="27"/>
      <c r="K29" s="87"/>
      <c r="L29" s="27"/>
      <c r="M29" s="27"/>
      <c r="N29" s="27"/>
      <c r="O29" s="27"/>
      <c r="P29" s="28">
        <f>SUM(D29:O29)</f>
        <v>0</v>
      </c>
      <c r="Q29" s="27">
        <v>0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>
        <f>SUM(Q29:AB29)</f>
        <v>0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154">
        <f>SUM(AD29:AO29)</f>
        <v>0</v>
      </c>
      <c r="AQ29" s="116"/>
      <c r="AR29" s="116"/>
      <c r="AS29" s="116"/>
      <c r="AT29" s="116"/>
    </row>
    <row r="30" spans="1:46" s="12" customFormat="1" ht="15.75">
      <c r="A30" s="45" t="s">
        <v>164</v>
      </c>
      <c r="B30" s="129" t="s">
        <v>58</v>
      </c>
      <c r="C30" s="130">
        <f>C31</f>
        <v>113027200</v>
      </c>
      <c r="D30" s="130">
        <f aca="true" t="shared" si="10" ref="D30:AP30">D31</f>
        <v>9776670.48</v>
      </c>
      <c r="E30" s="130">
        <f t="shared" si="10"/>
        <v>0</v>
      </c>
      <c r="F30" s="130">
        <f t="shared" si="10"/>
        <v>0</v>
      </c>
      <c r="G30" s="130">
        <f t="shared" si="10"/>
        <v>0</v>
      </c>
      <c r="H30" s="130">
        <f t="shared" si="10"/>
        <v>0</v>
      </c>
      <c r="I30" s="130">
        <f t="shared" si="10"/>
        <v>0</v>
      </c>
      <c r="J30" s="130">
        <f t="shared" si="10"/>
        <v>0</v>
      </c>
      <c r="K30" s="130">
        <f t="shared" si="10"/>
        <v>0</v>
      </c>
      <c r="L30" s="130">
        <f t="shared" si="10"/>
        <v>0</v>
      </c>
      <c r="M30" s="130">
        <f t="shared" si="10"/>
        <v>0</v>
      </c>
      <c r="N30" s="130">
        <f t="shared" si="10"/>
        <v>0</v>
      </c>
      <c r="O30" s="135">
        <f t="shared" si="10"/>
        <v>0</v>
      </c>
      <c r="P30" s="130">
        <f t="shared" si="10"/>
        <v>9776670.48</v>
      </c>
      <c r="Q30" s="130">
        <f t="shared" si="10"/>
        <v>8976670.48</v>
      </c>
      <c r="R30" s="130">
        <f t="shared" si="10"/>
        <v>0</v>
      </c>
      <c r="S30" s="130">
        <f t="shared" si="10"/>
        <v>0</v>
      </c>
      <c r="T30" s="130">
        <f t="shared" si="10"/>
        <v>0</v>
      </c>
      <c r="U30" s="130">
        <f t="shared" si="10"/>
        <v>0</v>
      </c>
      <c r="V30" s="130">
        <f t="shared" si="10"/>
        <v>0</v>
      </c>
      <c r="W30" s="130">
        <f t="shared" si="10"/>
        <v>0</v>
      </c>
      <c r="X30" s="130">
        <f t="shared" si="10"/>
        <v>0</v>
      </c>
      <c r="Y30" s="130">
        <f t="shared" si="10"/>
        <v>0</v>
      </c>
      <c r="Z30" s="130">
        <f t="shared" si="10"/>
        <v>0</v>
      </c>
      <c r="AA30" s="130">
        <f t="shared" si="10"/>
        <v>0</v>
      </c>
      <c r="AB30" s="130">
        <f t="shared" si="10"/>
        <v>0</v>
      </c>
      <c r="AC30" s="130">
        <f t="shared" si="10"/>
        <v>8976670.48</v>
      </c>
      <c r="AD30" s="130">
        <f t="shared" si="10"/>
        <v>8976670.48</v>
      </c>
      <c r="AE30" s="130">
        <f t="shared" si="10"/>
        <v>0</v>
      </c>
      <c r="AF30" s="130">
        <f t="shared" si="10"/>
        <v>0</v>
      </c>
      <c r="AG30" s="130">
        <f t="shared" si="10"/>
        <v>0</v>
      </c>
      <c r="AH30" s="130">
        <f t="shared" si="10"/>
        <v>0</v>
      </c>
      <c r="AI30" s="130">
        <f t="shared" si="10"/>
        <v>0</v>
      </c>
      <c r="AJ30" s="130">
        <f t="shared" si="10"/>
        <v>0</v>
      </c>
      <c r="AK30" s="130">
        <f t="shared" si="10"/>
        <v>0</v>
      </c>
      <c r="AL30" s="130">
        <f t="shared" si="10"/>
        <v>0</v>
      </c>
      <c r="AM30" s="130">
        <f t="shared" si="10"/>
        <v>0</v>
      </c>
      <c r="AN30" s="130">
        <f t="shared" si="10"/>
        <v>0</v>
      </c>
      <c r="AO30" s="130">
        <f t="shared" si="10"/>
        <v>0</v>
      </c>
      <c r="AP30" s="131">
        <f t="shared" si="10"/>
        <v>8976670.48</v>
      </c>
      <c r="AQ30" s="116"/>
      <c r="AR30" s="116"/>
      <c r="AS30" s="116"/>
      <c r="AT30" s="116"/>
    </row>
    <row r="31" spans="1:46" s="12" customFormat="1" ht="15.75" thickBot="1">
      <c r="A31" s="45" t="s">
        <v>165</v>
      </c>
      <c r="B31" s="125" t="s">
        <v>108</v>
      </c>
      <c r="C31" s="22">
        <v>113027200</v>
      </c>
      <c r="D31" s="22">
        <v>9776670.48</v>
      </c>
      <c r="E31" s="49"/>
      <c r="F31" s="49"/>
      <c r="G31" s="126"/>
      <c r="H31" s="49"/>
      <c r="I31" s="127"/>
      <c r="J31" s="49"/>
      <c r="K31" s="49"/>
      <c r="L31" s="49"/>
      <c r="M31" s="49"/>
      <c r="N31" s="49"/>
      <c r="O31" s="134"/>
      <c r="P31" s="28">
        <f>SUM(D31:O31)</f>
        <v>9776670.48</v>
      </c>
      <c r="Q31" s="22">
        <v>8976670.48</v>
      </c>
      <c r="R31" s="49"/>
      <c r="S31" s="49"/>
      <c r="T31" s="92"/>
      <c r="U31" s="49"/>
      <c r="V31" s="49"/>
      <c r="W31" s="49"/>
      <c r="X31" s="49"/>
      <c r="Y31" s="49"/>
      <c r="Z31" s="49"/>
      <c r="AA31" s="49"/>
      <c r="AB31" s="49"/>
      <c r="AC31" s="50">
        <f t="shared" si="8"/>
        <v>8976670.48</v>
      </c>
      <c r="AD31" s="22">
        <v>8976670.48</v>
      </c>
      <c r="AE31" s="49"/>
      <c r="AF31" s="49"/>
      <c r="AG31" s="92"/>
      <c r="AH31" s="49"/>
      <c r="AI31" s="49"/>
      <c r="AJ31" s="49"/>
      <c r="AK31" s="49"/>
      <c r="AL31" s="49"/>
      <c r="AM31" s="49"/>
      <c r="AN31" s="49"/>
      <c r="AO31" s="49"/>
      <c r="AP31" s="76">
        <f t="shared" si="9"/>
        <v>8976670.48</v>
      </c>
      <c r="AQ31" s="116"/>
      <c r="AR31" s="116"/>
      <c r="AS31" s="116"/>
      <c r="AT31" s="116"/>
    </row>
    <row r="32" spans="1:46" s="47" customFormat="1" ht="16.5" thickBot="1">
      <c r="A32" s="37"/>
      <c r="B32" s="73" t="s">
        <v>84</v>
      </c>
      <c r="C32" s="34">
        <f>SUM(C33:C35)</f>
        <v>82240000</v>
      </c>
      <c r="D32" s="34">
        <f aca="true" t="shared" si="11" ref="D32:M32">SUM(D33:D35)</f>
        <v>0</v>
      </c>
      <c r="E32" s="34">
        <f t="shared" si="11"/>
        <v>0</v>
      </c>
      <c r="F32" s="34">
        <f t="shared" si="11"/>
        <v>0</v>
      </c>
      <c r="G32" s="34">
        <f t="shared" si="11"/>
        <v>0</v>
      </c>
      <c r="H32" s="34">
        <f t="shared" si="11"/>
        <v>0</v>
      </c>
      <c r="I32" s="34">
        <f t="shared" si="11"/>
        <v>0</v>
      </c>
      <c r="J32" s="34">
        <f t="shared" si="11"/>
        <v>0</v>
      </c>
      <c r="K32" s="34">
        <f t="shared" si="11"/>
        <v>0</v>
      </c>
      <c r="L32" s="34">
        <f t="shared" si="11"/>
        <v>0</v>
      </c>
      <c r="M32" s="34">
        <f t="shared" si="11"/>
        <v>0</v>
      </c>
      <c r="N32" s="34">
        <f aca="true" t="shared" si="12" ref="N32:AP32">SUM(N33:N35)</f>
        <v>0</v>
      </c>
      <c r="O32" s="34">
        <f t="shared" si="12"/>
        <v>0</v>
      </c>
      <c r="P32" s="34">
        <f t="shared" si="12"/>
        <v>0</v>
      </c>
      <c r="Q32" s="34">
        <f t="shared" si="12"/>
        <v>0</v>
      </c>
      <c r="R32" s="34">
        <f t="shared" si="12"/>
        <v>0</v>
      </c>
      <c r="S32" s="34">
        <f t="shared" si="12"/>
        <v>0</v>
      </c>
      <c r="T32" s="34">
        <f t="shared" si="12"/>
        <v>0</v>
      </c>
      <c r="U32" s="34">
        <f t="shared" si="12"/>
        <v>0</v>
      </c>
      <c r="V32" s="34">
        <f t="shared" si="12"/>
        <v>0</v>
      </c>
      <c r="W32" s="34">
        <f t="shared" si="12"/>
        <v>0</v>
      </c>
      <c r="X32" s="34">
        <f t="shared" si="12"/>
        <v>0</v>
      </c>
      <c r="Y32" s="34">
        <f t="shared" si="12"/>
        <v>0</v>
      </c>
      <c r="Z32" s="34">
        <f t="shared" si="12"/>
        <v>0</v>
      </c>
      <c r="AA32" s="34">
        <f t="shared" si="12"/>
        <v>0</v>
      </c>
      <c r="AB32" s="34">
        <f t="shared" si="12"/>
        <v>0</v>
      </c>
      <c r="AC32" s="34">
        <f t="shared" si="12"/>
        <v>0</v>
      </c>
      <c r="AD32" s="34">
        <f t="shared" si="12"/>
        <v>0</v>
      </c>
      <c r="AE32" s="34">
        <f t="shared" si="12"/>
        <v>0</v>
      </c>
      <c r="AF32" s="34">
        <f t="shared" si="12"/>
        <v>0</v>
      </c>
      <c r="AG32" s="34">
        <f t="shared" si="12"/>
        <v>0</v>
      </c>
      <c r="AH32" s="34">
        <f t="shared" si="12"/>
        <v>0</v>
      </c>
      <c r="AI32" s="34">
        <f t="shared" si="12"/>
        <v>0</v>
      </c>
      <c r="AJ32" s="34">
        <f t="shared" si="12"/>
        <v>0</v>
      </c>
      <c r="AK32" s="34">
        <f t="shared" si="12"/>
        <v>0</v>
      </c>
      <c r="AL32" s="34">
        <f t="shared" si="12"/>
        <v>0</v>
      </c>
      <c r="AM32" s="34">
        <f t="shared" si="12"/>
        <v>0</v>
      </c>
      <c r="AN32" s="34">
        <f t="shared" si="12"/>
        <v>0</v>
      </c>
      <c r="AO32" s="34">
        <f t="shared" si="12"/>
        <v>0</v>
      </c>
      <c r="AP32" s="35">
        <f t="shared" si="12"/>
        <v>0</v>
      </c>
      <c r="AQ32" s="116"/>
      <c r="AR32" s="116"/>
      <c r="AS32" s="116"/>
      <c r="AT32" s="116"/>
    </row>
    <row r="33" spans="1:46" s="12" customFormat="1" ht="15">
      <c r="A33" s="84" t="s">
        <v>132</v>
      </c>
      <c r="B33" s="21" t="s">
        <v>83</v>
      </c>
      <c r="C33" s="22">
        <v>19760000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>
        <f>SUM(D33:O33)</f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49">
        <v>0</v>
      </c>
      <c r="Y33" s="22">
        <v>0</v>
      </c>
      <c r="Z33" s="22"/>
      <c r="AA33" s="22"/>
      <c r="AB33" s="22"/>
      <c r="AC33" s="23">
        <f>SUM(Q33:AB33)</f>
        <v>0</v>
      </c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4">
        <f>SUM(AD33:AO33)</f>
        <v>0</v>
      </c>
      <c r="AQ33" s="116"/>
      <c r="AR33" s="116"/>
      <c r="AS33" s="116"/>
      <c r="AT33" s="116"/>
    </row>
    <row r="34" spans="1:46" s="12" customFormat="1" ht="15" hidden="1">
      <c r="A34" s="84" t="s">
        <v>93</v>
      </c>
      <c r="B34" s="21" t="s">
        <v>94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23">
        <f>SUM(D34:O34)</f>
        <v>0</v>
      </c>
      <c r="Q34" s="49"/>
      <c r="R34" s="49"/>
      <c r="S34" s="49"/>
      <c r="T34" s="49"/>
      <c r="U34" s="49"/>
      <c r="V34" s="49"/>
      <c r="W34" s="49"/>
      <c r="X34" s="49">
        <v>0</v>
      </c>
      <c r="Y34" s="49"/>
      <c r="Z34" s="49"/>
      <c r="AA34" s="49"/>
      <c r="AB34" s="49"/>
      <c r="AC34" s="23">
        <f>SUM(Q34:AB34)</f>
        <v>0</v>
      </c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24">
        <f>SUM(AD34:AO34)</f>
        <v>0</v>
      </c>
      <c r="AQ34" s="116"/>
      <c r="AR34" s="116"/>
      <c r="AS34" s="116"/>
      <c r="AT34" s="116"/>
    </row>
    <row r="35" spans="1:46" s="12" customFormat="1" ht="16.5" thickBot="1">
      <c r="A35" s="84" t="s">
        <v>113</v>
      </c>
      <c r="B35" s="125" t="s">
        <v>114</v>
      </c>
      <c r="C35" s="49">
        <v>62480000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28">
        <f>SUM(D35:O35)</f>
        <v>0</v>
      </c>
      <c r="Q35" s="49">
        <v>0</v>
      </c>
      <c r="R35" s="49"/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130">
        <v>0</v>
      </c>
      <c r="Y35" s="49">
        <v>0</v>
      </c>
      <c r="Z35" s="49"/>
      <c r="AA35" s="49">
        <v>0</v>
      </c>
      <c r="AB35" s="49">
        <v>0</v>
      </c>
      <c r="AC35" s="23">
        <f>SUM(Q35:AB35)</f>
        <v>0</v>
      </c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24">
        <f>SUM(AD35:AO35)</f>
        <v>0</v>
      </c>
      <c r="AQ35" s="116"/>
      <c r="AR35" s="116"/>
      <c r="AS35" s="116"/>
      <c r="AT35" s="116"/>
    </row>
    <row r="36" spans="1:48" s="30" customFormat="1" ht="16.5" thickBot="1">
      <c r="A36" s="85"/>
      <c r="B36" s="73" t="s">
        <v>61</v>
      </c>
      <c r="C36" s="34">
        <f aca="true" t="shared" si="13" ref="C36:AP36">SUM(C37:C38)</f>
        <v>10000000000</v>
      </c>
      <c r="D36" s="34">
        <f t="shared" si="13"/>
        <v>687537216.52</v>
      </c>
      <c r="E36" s="34">
        <f t="shared" si="13"/>
        <v>0</v>
      </c>
      <c r="F36" s="34">
        <f t="shared" si="13"/>
        <v>0</v>
      </c>
      <c r="G36" s="34">
        <f t="shared" si="13"/>
        <v>0</v>
      </c>
      <c r="H36" s="34">
        <f t="shared" si="13"/>
        <v>0</v>
      </c>
      <c r="I36" s="34">
        <f t="shared" si="13"/>
        <v>0</v>
      </c>
      <c r="J36" s="34">
        <f t="shared" si="13"/>
        <v>0</v>
      </c>
      <c r="K36" s="34">
        <f t="shared" si="13"/>
        <v>0</v>
      </c>
      <c r="L36" s="34">
        <f t="shared" si="13"/>
        <v>0</v>
      </c>
      <c r="M36" s="34">
        <f t="shared" si="13"/>
        <v>0</v>
      </c>
      <c r="N36" s="34">
        <f t="shared" si="13"/>
        <v>0</v>
      </c>
      <c r="O36" s="34">
        <f t="shared" si="13"/>
        <v>0</v>
      </c>
      <c r="P36" s="34">
        <f t="shared" si="13"/>
        <v>687537216.52</v>
      </c>
      <c r="Q36" s="34">
        <f t="shared" si="13"/>
        <v>1339380.37</v>
      </c>
      <c r="R36" s="34">
        <f t="shared" si="13"/>
        <v>0</v>
      </c>
      <c r="S36" s="34">
        <f t="shared" si="13"/>
        <v>0</v>
      </c>
      <c r="T36" s="34">
        <f t="shared" si="13"/>
        <v>0</v>
      </c>
      <c r="U36" s="34">
        <f t="shared" si="13"/>
        <v>0</v>
      </c>
      <c r="V36" s="34">
        <f t="shared" si="13"/>
        <v>0</v>
      </c>
      <c r="W36" s="34">
        <f t="shared" si="13"/>
        <v>0</v>
      </c>
      <c r="X36" s="34">
        <f t="shared" si="13"/>
        <v>0</v>
      </c>
      <c r="Y36" s="34">
        <f t="shared" si="13"/>
        <v>0</v>
      </c>
      <c r="Z36" s="34">
        <f t="shared" si="13"/>
        <v>0</v>
      </c>
      <c r="AA36" s="34">
        <f t="shared" si="13"/>
        <v>0</v>
      </c>
      <c r="AB36" s="34">
        <f t="shared" si="13"/>
        <v>0</v>
      </c>
      <c r="AC36" s="34">
        <f t="shared" si="13"/>
        <v>1339380.37</v>
      </c>
      <c r="AD36" s="34">
        <f t="shared" si="13"/>
        <v>1339380.37</v>
      </c>
      <c r="AE36" s="34">
        <f t="shared" si="13"/>
        <v>0</v>
      </c>
      <c r="AF36" s="34">
        <f t="shared" si="13"/>
        <v>0</v>
      </c>
      <c r="AG36" s="34">
        <f t="shared" si="13"/>
        <v>0</v>
      </c>
      <c r="AH36" s="34">
        <f t="shared" si="13"/>
        <v>0</v>
      </c>
      <c r="AI36" s="34">
        <f t="shared" si="13"/>
        <v>0</v>
      </c>
      <c r="AJ36" s="34">
        <f t="shared" si="13"/>
        <v>0</v>
      </c>
      <c r="AK36" s="34">
        <f t="shared" si="13"/>
        <v>0</v>
      </c>
      <c r="AL36" s="34">
        <f t="shared" si="13"/>
        <v>0</v>
      </c>
      <c r="AM36" s="34">
        <f t="shared" si="13"/>
        <v>0</v>
      </c>
      <c r="AN36" s="34">
        <f t="shared" si="13"/>
        <v>0</v>
      </c>
      <c r="AO36" s="34">
        <f t="shared" si="13"/>
        <v>0</v>
      </c>
      <c r="AP36" s="35">
        <f t="shared" si="13"/>
        <v>1339380.37</v>
      </c>
      <c r="AQ36" s="116"/>
      <c r="AR36" s="116"/>
      <c r="AS36" s="116"/>
      <c r="AT36" s="116"/>
      <c r="AU36" s="25"/>
      <c r="AV36" s="141"/>
    </row>
    <row r="37" spans="1:46" s="12" customFormat="1" ht="23.25" customHeight="1" thickBot="1">
      <c r="A37" s="48" t="s">
        <v>79</v>
      </c>
      <c r="B37" s="26" t="s">
        <v>59</v>
      </c>
      <c r="C37" s="27">
        <v>10000000000</v>
      </c>
      <c r="D37" s="28">
        <v>687537216.52</v>
      </c>
      <c r="E37" s="27"/>
      <c r="F37" s="27"/>
      <c r="G37" s="27"/>
      <c r="H37" s="28"/>
      <c r="I37" s="27"/>
      <c r="J37" s="27"/>
      <c r="K37" s="133"/>
      <c r="L37" s="27"/>
      <c r="M37" s="27"/>
      <c r="N37" s="27"/>
      <c r="O37" s="28"/>
      <c r="P37" s="23">
        <f>SUM(D37:O37)</f>
        <v>687537216.52</v>
      </c>
      <c r="Q37" s="28">
        <v>1339380.37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3">
        <f>SUM(Q37:AB37)</f>
        <v>1339380.37</v>
      </c>
      <c r="AD37" s="28">
        <v>1339380.37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4">
        <f>SUM(AD37:AO37)</f>
        <v>1339380.37</v>
      </c>
      <c r="AQ37" s="116"/>
      <c r="AR37" s="116"/>
      <c r="AS37" s="116"/>
      <c r="AT37" s="116"/>
    </row>
    <row r="38" spans="1:46" s="12" customFormat="1" ht="31.5" customHeight="1" hidden="1" thickBot="1">
      <c r="A38" s="48" t="s">
        <v>92</v>
      </c>
      <c r="B38" s="121" t="s">
        <v>91</v>
      </c>
      <c r="C38" s="49"/>
      <c r="D38" s="28"/>
      <c r="E38" s="49"/>
      <c r="F38" s="49"/>
      <c r="G38" s="49"/>
      <c r="H38" s="50"/>
      <c r="I38" s="49"/>
      <c r="J38" s="49"/>
      <c r="K38" s="49"/>
      <c r="L38" s="49"/>
      <c r="M38" s="49"/>
      <c r="N38" s="49"/>
      <c r="O38" s="28"/>
      <c r="P38" s="28">
        <f>SUM(D38:O38)</f>
        <v>0</v>
      </c>
      <c r="Q38" s="28"/>
      <c r="R38" s="49"/>
      <c r="S38" s="49"/>
      <c r="T38" s="49"/>
      <c r="U38" s="50"/>
      <c r="V38" s="49"/>
      <c r="W38" s="49"/>
      <c r="X38" s="49"/>
      <c r="Y38" s="49"/>
      <c r="Z38" s="49"/>
      <c r="AA38" s="49"/>
      <c r="AB38" s="49"/>
      <c r="AC38" s="27">
        <f>SUM(Q38:AB38)</f>
        <v>0</v>
      </c>
      <c r="AD38" s="28"/>
      <c r="AE38" s="49"/>
      <c r="AF38" s="49"/>
      <c r="AG38" s="49"/>
      <c r="AH38" s="50"/>
      <c r="AI38" s="49"/>
      <c r="AJ38" s="49"/>
      <c r="AK38" s="49"/>
      <c r="AL38" s="49"/>
      <c r="AM38" s="49"/>
      <c r="AN38" s="49"/>
      <c r="AO38" s="49"/>
      <c r="AP38" s="29">
        <f>SUM(AD38:AO38)</f>
        <v>0</v>
      </c>
      <c r="AQ38" s="116"/>
      <c r="AR38" s="116"/>
      <c r="AS38" s="116"/>
      <c r="AT38" s="116"/>
    </row>
    <row r="39" spans="1:48" s="25" customFormat="1" ht="18.75" thickBot="1">
      <c r="A39" s="181" t="s">
        <v>50</v>
      </c>
      <c r="B39" s="182"/>
      <c r="C39" s="31">
        <f aca="true" t="shared" si="14" ref="C39:O39">SUM(C14+C36)</f>
        <v>11073805300</v>
      </c>
      <c r="D39" s="31">
        <f t="shared" si="14"/>
        <v>754470478.92</v>
      </c>
      <c r="E39" s="31">
        <f t="shared" si="14"/>
        <v>0</v>
      </c>
      <c r="F39" s="31">
        <f t="shared" si="14"/>
        <v>0</v>
      </c>
      <c r="G39" s="31">
        <f t="shared" si="14"/>
        <v>0</v>
      </c>
      <c r="H39" s="31">
        <f t="shared" si="14"/>
        <v>0</v>
      </c>
      <c r="I39" s="31">
        <f t="shared" si="14"/>
        <v>0</v>
      </c>
      <c r="J39" s="31">
        <f t="shared" si="14"/>
        <v>0</v>
      </c>
      <c r="K39" s="31">
        <f t="shared" si="14"/>
        <v>0</v>
      </c>
      <c r="L39" s="31">
        <f t="shared" si="14"/>
        <v>0</v>
      </c>
      <c r="M39" s="31">
        <f t="shared" si="14"/>
        <v>0</v>
      </c>
      <c r="N39" s="31">
        <f t="shared" si="14"/>
        <v>0</v>
      </c>
      <c r="O39" s="120">
        <f t="shared" si="14"/>
        <v>0</v>
      </c>
      <c r="P39" s="120">
        <f aca="true" t="shared" si="15" ref="P39:AP39">SUM(P14+P36)</f>
        <v>754470478.92</v>
      </c>
      <c r="Q39" s="120">
        <f t="shared" si="15"/>
        <v>29211456.1</v>
      </c>
      <c r="R39" s="120">
        <f t="shared" si="15"/>
        <v>0</v>
      </c>
      <c r="S39" s="120">
        <f t="shared" si="15"/>
        <v>0</v>
      </c>
      <c r="T39" s="120">
        <f t="shared" si="15"/>
        <v>0</v>
      </c>
      <c r="U39" s="120">
        <f t="shared" si="15"/>
        <v>0</v>
      </c>
      <c r="V39" s="120">
        <f t="shared" si="15"/>
        <v>0</v>
      </c>
      <c r="W39" s="120">
        <f t="shared" si="15"/>
        <v>0</v>
      </c>
      <c r="X39" s="120">
        <f t="shared" si="15"/>
        <v>0</v>
      </c>
      <c r="Y39" s="120">
        <f t="shared" si="15"/>
        <v>0</v>
      </c>
      <c r="Z39" s="120">
        <f t="shared" si="15"/>
        <v>0</v>
      </c>
      <c r="AA39" s="120">
        <f t="shared" si="15"/>
        <v>0</v>
      </c>
      <c r="AB39" s="120">
        <f t="shared" si="15"/>
        <v>0</v>
      </c>
      <c r="AC39" s="120">
        <f t="shared" si="15"/>
        <v>29211456.1</v>
      </c>
      <c r="AD39" s="120">
        <f t="shared" si="15"/>
        <v>29211456.1</v>
      </c>
      <c r="AE39" s="120">
        <f t="shared" si="15"/>
        <v>0</v>
      </c>
      <c r="AF39" s="120">
        <f t="shared" si="15"/>
        <v>0</v>
      </c>
      <c r="AG39" s="120">
        <f t="shared" si="15"/>
        <v>0</v>
      </c>
      <c r="AH39" s="120">
        <f t="shared" si="15"/>
        <v>0</v>
      </c>
      <c r="AI39" s="120">
        <f t="shared" si="15"/>
        <v>0</v>
      </c>
      <c r="AJ39" s="120">
        <f t="shared" si="15"/>
        <v>0</v>
      </c>
      <c r="AK39" s="120">
        <f t="shared" si="15"/>
        <v>0</v>
      </c>
      <c r="AL39" s="120">
        <f t="shared" si="15"/>
        <v>0</v>
      </c>
      <c r="AM39" s="120">
        <f t="shared" si="15"/>
        <v>0</v>
      </c>
      <c r="AN39" s="120">
        <f t="shared" si="15"/>
        <v>0</v>
      </c>
      <c r="AO39" s="120">
        <f t="shared" si="15"/>
        <v>0</v>
      </c>
      <c r="AP39" s="155">
        <f t="shared" si="15"/>
        <v>29211456.1</v>
      </c>
      <c r="AQ39" s="116"/>
      <c r="AR39" s="116"/>
      <c r="AS39" s="116"/>
      <c r="AT39" s="116"/>
      <c r="AV39" s="141"/>
    </row>
    <row r="40" spans="1:46" ht="15">
      <c r="A40" s="114" t="s">
        <v>109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1"/>
      <c r="AS40" s="116"/>
      <c r="AT40" s="116"/>
    </row>
    <row r="41" spans="1:42" ht="15">
      <c r="A41" s="12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6"/>
    </row>
    <row r="42" spans="1:42" ht="15">
      <c r="A42" s="175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7"/>
    </row>
    <row r="43" spans="1:42" ht="43.5" customHeight="1">
      <c r="A43" s="175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7"/>
    </row>
    <row r="44" spans="1:42" ht="15" hidden="1">
      <c r="A44" s="63">
        <f ca="1">TODAY()</f>
        <v>40371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 hidden="1">
      <c r="A45" s="6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" customHeight="1">
      <c r="A46" s="6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</row>
    <row r="47" spans="1:42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.75" thickBot="1">
      <c r="A48" s="4"/>
      <c r="B48" s="77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86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.75">
      <c r="A49" s="4"/>
      <c r="B49" s="66"/>
      <c r="C49" s="178" t="s">
        <v>118</v>
      </c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5"/>
      <c r="R49" s="5"/>
      <c r="S49" s="5"/>
      <c r="T49" s="5"/>
      <c r="U49" s="38">
        <f>4363313807.62-3684926906.94</f>
        <v>678386900.6799998</v>
      </c>
      <c r="V49" s="5"/>
      <c r="W49" s="5"/>
      <c r="X49" s="5"/>
      <c r="Y49" s="5"/>
      <c r="Z49" s="5"/>
      <c r="AA49" s="5"/>
      <c r="AB49" s="5"/>
      <c r="AC49" s="149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150"/>
      <c r="AP50" s="6"/>
    </row>
    <row r="51" spans="1:42" ht="15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6"/>
    </row>
    <row r="52" spans="1:42" ht="15.75" thickBo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9"/>
    </row>
  </sheetData>
  <mergeCells count="10">
    <mergeCell ref="C49:P49"/>
    <mergeCell ref="A5:AP5"/>
    <mergeCell ref="A7:B7"/>
    <mergeCell ref="A8:B8"/>
    <mergeCell ref="A39:B39"/>
    <mergeCell ref="A42:AP43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2010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="75" zoomScaleNormal="75" workbookViewId="0" topLeftCell="A1">
      <selection activeCell="P38" sqref="A1:P38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9.7109375" style="1" customWidth="1"/>
    <col min="5" max="5" width="21.421875" style="1" hidden="1" customWidth="1"/>
    <col min="6" max="6" width="22.7109375" style="1" hidden="1" customWidth="1"/>
    <col min="7" max="7" width="19.57421875" style="1" hidden="1" customWidth="1"/>
    <col min="8" max="8" width="22.57421875" style="1" hidden="1" customWidth="1"/>
    <col min="9" max="9" width="20.140625" style="1" hidden="1" customWidth="1"/>
    <col min="10" max="11" width="20.7109375" style="1" hidden="1" customWidth="1"/>
    <col min="12" max="12" width="22.140625" style="1" hidden="1" customWidth="1"/>
    <col min="13" max="13" width="19.8515625" style="1" hidden="1" customWidth="1"/>
    <col min="14" max="14" width="22.140625" style="1" hidden="1" customWidth="1"/>
    <col min="15" max="15" width="20.57421875" style="1" hidden="1" customWidth="1"/>
    <col min="16" max="16" width="20.421875" style="1" customWidth="1"/>
    <col min="17" max="17" width="11.8515625" style="1" bestFit="1" customWidth="1"/>
    <col min="18" max="18" width="12.8515625" style="1" bestFit="1" customWidth="1"/>
    <col min="19" max="16384" width="11.421875" style="1" customWidth="1"/>
  </cols>
  <sheetData>
    <row r="1" spans="1:16" ht="18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15.7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</row>
    <row r="3" spans="1:16" ht="18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</row>
    <row r="4" spans="1:16" ht="15.75">
      <c r="A4" s="161" t="s">
        <v>56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3"/>
    </row>
    <row r="5" spans="1:16" ht="20.25">
      <c r="A5" s="167" t="s">
        <v>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</row>
    <row r="6" spans="1:16" ht="15">
      <c r="A6" s="51"/>
      <c r="B6" s="52"/>
      <c r="C6" s="52"/>
      <c r="D6" s="52"/>
      <c r="E6" s="52"/>
      <c r="F6" s="52"/>
      <c r="G6" s="52"/>
      <c r="H6" s="58"/>
      <c r="I6" s="52"/>
      <c r="J6" s="52"/>
      <c r="K6" s="52"/>
      <c r="L6" s="52"/>
      <c r="M6" s="52"/>
      <c r="N6" s="52"/>
      <c r="O6" s="52"/>
      <c r="P6" s="53"/>
    </row>
    <row r="7" spans="1:16" ht="15.75">
      <c r="A7" s="179" t="s">
        <v>4</v>
      </c>
      <c r="B7" s="180"/>
      <c r="C7" s="68" t="s">
        <v>48</v>
      </c>
      <c r="D7" s="71"/>
      <c r="E7" s="71"/>
      <c r="F7" s="71"/>
      <c r="G7" s="71"/>
      <c r="H7" s="58"/>
      <c r="I7" s="71"/>
      <c r="J7" s="71"/>
      <c r="K7" s="71"/>
      <c r="L7" s="71"/>
      <c r="M7" s="71"/>
      <c r="N7" s="71"/>
      <c r="O7" s="71"/>
      <c r="P7" s="74" t="s">
        <v>135</v>
      </c>
    </row>
    <row r="8" spans="1:16" ht="15.75">
      <c r="A8" s="179" t="s">
        <v>5</v>
      </c>
      <c r="B8" s="180"/>
      <c r="C8" s="67" t="s">
        <v>57</v>
      </c>
      <c r="D8" s="71"/>
      <c r="E8" s="71"/>
      <c r="F8" s="71"/>
      <c r="G8" s="71"/>
      <c r="H8" s="58"/>
      <c r="I8" s="71"/>
      <c r="J8" s="71"/>
      <c r="K8" s="71"/>
      <c r="L8" s="71"/>
      <c r="M8" s="71"/>
      <c r="N8" s="71"/>
      <c r="O8" s="71"/>
      <c r="P8" s="70">
        <v>2010</v>
      </c>
    </row>
    <row r="9" spans="1:16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ht="12.75">
      <c r="A10" s="106"/>
      <c r="B10" s="107"/>
      <c r="C10" s="107" t="s">
        <v>89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12.75">
      <c r="A11" s="108" t="s">
        <v>40</v>
      </c>
      <c r="B11" s="108" t="s">
        <v>42</v>
      </c>
      <c r="C11" s="108" t="s">
        <v>55</v>
      </c>
      <c r="D11" s="108" t="s">
        <v>46</v>
      </c>
      <c r="E11" s="108" t="s">
        <v>46</v>
      </c>
      <c r="F11" s="108" t="s">
        <v>46</v>
      </c>
      <c r="G11" s="108" t="s">
        <v>46</v>
      </c>
      <c r="H11" s="108" t="s">
        <v>46</v>
      </c>
      <c r="I11" s="108" t="s">
        <v>46</v>
      </c>
      <c r="J11" s="108" t="s">
        <v>46</v>
      </c>
      <c r="K11" s="108" t="s">
        <v>46</v>
      </c>
      <c r="L11" s="108" t="s">
        <v>46</v>
      </c>
      <c r="M11" s="108" t="s">
        <v>46</v>
      </c>
      <c r="N11" s="108" t="s">
        <v>46</v>
      </c>
      <c r="O11" s="108" t="s">
        <v>46</v>
      </c>
      <c r="P11" s="108" t="s">
        <v>46</v>
      </c>
    </row>
    <row r="12" spans="1:16" ht="13.5" thickBot="1">
      <c r="A12" s="109" t="s">
        <v>41</v>
      </c>
      <c r="B12" s="109"/>
      <c r="C12" s="109" t="s">
        <v>88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21</v>
      </c>
      <c r="M12" s="109" t="s">
        <v>31</v>
      </c>
      <c r="N12" s="109" t="s">
        <v>23</v>
      </c>
      <c r="O12" s="109" t="s">
        <v>24</v>
      </c>
      <c r="P12" s="109" t="s">
        <v>25</v>
      </c>
    </row>
    <row r="13" spans="1:16" ht="13.5" thickBot="1">
      <c r="A13" s="110">
        <v>1</v>
      </c>
      <c r="B13" s="111">
        <v>2</v>
      </c>
      <c r="C13" s="111"/>
      <c r="D13" s="111"/>
      <c r="E13" s="111"/>
      <c r="F13" s="111">
        <v>7</v>
      </c>
      <c r="G13" s="111">
        <v>7</v>
      </c>
      <c r="H13" s="111">
        <v>7</v>
      </c>
      <c r="I13" s="111">
        <v>7</v>
      </c>
      <c r="J13" s="111">
        <v>7</v>
      </c>
      <c r="K13" s="111">
        <v>7</v>
      </c>
      <c r="L13" s="111">
        <v>7</v>
      </c>
      <c r="M13" s="111">
        <v>7</v>
      </c>
      <c r="N13" s="111">
        <v>7</v>
      </c>
      <c r="O13" s="111">
        <v>7</v>
      </c>
      <c r="P13" s="112">
        <v>8</v>
      </c>
    </row>
    <row r="14" spans="1:16" ht="16.5" thickBot="1">
      <c r="A14" s="32"/>
      <c r="B14" s="72" t="s">
        <v>60</v>
      </c>
      <c r="C14" s="33">
        <f>C15</f>
        <v>54259945.08</v>
      </c>
      <c r="D14" s="33">
        <f aca="true" t="shared" si="0" ref="D14:O14">D15+D25</f>
        <v>0</v>
      </c>
      <c r="E14" s="33">
        <f t="shared" si="0"/>
        <v>0</v>
      </c>
      <c r="F14" s="33">
        <f>F15</f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>N15</f>
        <v>0</v>
      </c>
      <c r="O14" s="33">
        <f t="shared" si="0"/>
        <v>0</v>
      </c>
      <c r="P14" s="33">
        <f>P15</f>
        <v>0</v>
      </c>
    </row>
    <row r="15" spans="1:16" ht="16.5" thickBot="1">
      <c r="A15" s="75"/>
      <c r="B15" s="73" t="s">
        <v>63</v>
      </c>
      <c r="C15" s="44">
        <f>SUM(C16)</f>
        <v>54259945.08</v>
      </c>
      <c r="D15" s="44">
        <f aca="true" t="shared" si="1" ref="D15:P15">SUM(D16)</f>
        <v>0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0</v>
      </c>
    </row>
    <row r="16" spans="1:16" ht="15.75">
      <c r="A16" s="45" t="s">
        <v>96</v>
      </c>
      <c r="B16" s="128" t="s">
        <v>95</v>
      </c>
      <c r="C16" s="132">
        <f>SUM(C17+C19+C21+C23)</f>
        <v>54259945.08</v>
      </c>
      <c r="D16" s="132">
        <f>SUM(D17+D19+D21+D23)</f>
        <v>0</v>
      </c>
      <c r="E16" s="140">
        <f aca="true" t="shared" si="2" ref="E16:O16">SUM(E19:E19)</f>
        <v>0</v>
      </c>
      <c r="F16" s="132">
        <f t="shared" si="2"/>
        <v>0</v>
      </c>
      <c r="G16" s="132">
        <f t="shared" si="2"/>
        <v>0</v>
      </c>
      <c r="H16" s="132">
        <f t="shared" si="2"/>
        <v>0</v>
      </c>
      <c r="I16" s="132">
        <f t="shared" si="2"/>
        <v>0</v>
      </c>
      <c r="J16" s="132">
        <f t="shared" si="2"/>
        <v>0</v>
      </c>
      <c r="K16" s="132">
        <f t="shared" si="2"/>
        <v>0</v>
      </c>
      <c r="L16" s="132">
        <f t="shared" si="2"/>
        <v>0</v>
      </c>
      <c r="M16" s="132">
        <f t="shared" si="2"/>
        <v>0</v>
      </c>
      <c r="N16" s="132">
        <f t="shared" si="2"/>
        <v>0</v>
      </c>
      <c r="O16" s="132">
        <f t="shared" si="2"/>
        <v>0</v>
      </c>
      <c r="P16" s="132">
        <f>SUM(P17+P19+P21+P23)</f>
        <v>0</v>
      </c>
    </row>
    <row r="17" spans="1:16" ht="15.75">
      <c r="A17" s="45" t="s">
        <v>130</v>
      </c>
      <c r="B17" s="128" t="s">
        <v>131</v>
      </c>
      <c r="C17" s="132">
        <f>C18</f>
        <v>1083115.2</v>
      </c>
      <c r="D17" s="132">
        <f>D18</f>
        <v>0</v>
      </c>
      <c r="E17" s="151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>
        <f>P18</f>
        <v>0</v>
      </c>
    </row>
    <row r="18" spans="1:16" ht="15.75">
      <c r="A18" s="45" t="s">
        <v>136</v>
      </c>
      <c r="B18" s="26" t="s">
        <v>131</v>
      </c>
      <c r="C18" s="27">
        <v>1083115.2</v>
      </c>
      <c r="D18" s="27">
        <v>0</v>
      </c>
      <c r="E18" s="151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24">
        <f>SUM(D18:O18)</f>
        <v>0</v>
      </c>
    </row>
    <row r="19" spans="1:16" ht="15.75">
      <c r="A19" s="45" t="s">
        <v>104</v>
      </c>
      <c r="B19" s="128" t="s">
        <v>99</v>
      </c>
      <c r="C19" s="132">
        <f>C20</f>
        <v>2289692.28</v>
      </c>
      <c r="D19" s="132">
        <f>D20</f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/>
      <c r="M19" s="27">
        <v>0</v>
      </c>
      <c r="N19" s="27">
        <v>0</v>
      </c>
      <c r="O19" s="27"/>
      <c r="P19" s="132">
        <f>P20</f>
        <v>0</v>
      </c>
    </row>
    <row r="20" spans="1:16" ht="15.75">
      <c r="A20" s="45" t="s">
        <v>145</v>
      </c>
      <c r="B20" s="26" t="s">
        <v>137</v>
      </c>
      <c r="C20" s="27">
        <v>2289692.28</v>
      </c>
      <c r="D20" s="132">
        <v>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132">
        <f>SUM(D20:O20)</f>
        <v>0</v>
      </c>
    </row>
    <row r="21" spans="1:16" ht="15.75">
      <c r="A21" s="45" t="s">
        <v>106</v>
      </c>
      <c r="B21" s="128" t="s">
        <v>139</v>
      </c>
      <c r="C21" s="132">
        <f>C22</f>
        <v>687137.6</v>
      </c>
      <c r="D21" s="132">
        <f>D22</f>
        <v>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132">
        <f>P22</f>
        <v>0</v>
      </c>
    </row>
    <row r="22" spans="1:16" ht="15.75">
      <c r="A22" s="45" t="s">
        <v>138</v>
      </c>
      <c r="B22" s="26" t="s">
        <v>140</v>
      </c>
      <c r="C22" s="27">
        <v>687137.6</v>
      </c>
      <c r="D22" s="132">
        <v>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132">
        <f>SUM(D22:O22)</f>
        <v>0</v>
      </c>
    </row>
    <row r="23" spans="1:16" ht="15.75">
      <c r="A23" s="45" t="s">
        <v>107</v>
      </c>
      <c r="B23" s="128" t="s">
        <v>100</v>
      </c>
      <c r="C23" s="132">
        <f>C24</f>
        <v>50200000</v>
      </c>
      <c r="D23" s="132">
        <f>D24</f>
        <v>0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32">
        <f>P24</f>
        <v>0</v>
      </c>
    </row>
    <row r="24" spans="1:16" ht="16.5" thickBot="1">
      <c r="A24" s="45" t="s">
        <v>141</v>
      </c>
      <c r="B24" s="26" t="s">
        <v>142</v>
      </c>
      <c r="C24" s="27">
        <v>50200000</v>
      </c>
      <c r="D24" s="132">
        <v>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132">
        <f>SUM(D24:O24)</f>
        <v>0</v>
      </c>
    </row>
    <row r="25" spans="1:16" ht="16.5" thickBot="1">
      <c r="A25" s="85"/>
      <c r="B25" s="73" t="s">
        <v>61</v>
      </c>
      <c r="C25" s="34">
        <f aca="true" t="shared" si="3" ref="C25:P25">SUM(C26:C26)</f>
        <v>59069243.63</v>
      </c>
      <c r="D25" s="34">
        <f t="shared" si="3"/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 t="shared" si="3"/>
        <v>0</v>
      </c>
      <c r="I25" s="34">
        <f t="shared" si="3"/>
        <v>0</v>
      </c>
      <c r="J25" s="34">
        <f t="shared" si="3"/>
        <v>0</v>
      </c>
      <c r="K25" s="34">
        <f t="shared" si="3"/>
        <v>0</v>
      </c>
      <c r="L25" s="34">
        <f t="shared" si="3"/>
        <v>0</v>
      </c>
      <c r="M25" s="34">
        <f t="shared" si="3"/>
        <v>0</v>
      </c>
      <c r="N25" s="34">
        <f t="shared" si="3"/>
        <v>0</v>
      </c>
      <c r="O25" s="34">
        <f t="shared" si="3"/>
        <v>0</v>
      </c>
      <c r="P25" s="35">
        <f t="shared" si="3"/>
        <v>0</v>
      </c>
    </row>
    <row r="26" spans="1:18" ht="15.75" thickBot="1">
      <c r="A26" s="48" t="s">
        <v>79</v>
      </c>
      <c r="B26" s="26" t="s">
        <v>59</v>
      </c>
      <c r="C26" s="27">
        <v>59069243.63</v>
      </c>
      <c r="D26" s="28">
        <v>0</v>
      </c>
      <c r="E26" s="27"/>
      <c r="F26" s="27"/>
      <c r="G26" s="27"/>
      <c r="H26" s="27">
        <v>0</v>
      </c>
      <c r="I26" s="27">
        <v>0</v>
      </c>
      <c r="J26" s="27">
        <v>0</v>
      </c>
      <c r="K26" s="27"/>
      <c r="L26" s="27"/>
      <c r="M26" s="27"/>
      <c r="N26" s="27">
        <v>0</v>
      </c>
      <c r="O26" s="27">
        <v>0</v>
      </c>
      <c r="P26" s="24">
        <f>SUM(D26:O26)</f>
        <v>0</v>
      </c>
      <c r="Q26" s="12"/>
      <c r="R26" s="12"/>
    </row>
    <row r="27" spans="1:16" ht="18.75" thickBot="1">
      <c r="A27" s="181" t="s">
        <v>50</v>
      </c>
      <c r="B27" s="182"/>
      <c r="C27" s="31">
        <f aca="true" t="shared" si="4" ref="C27:P27">SUM(C14+C25)</f>
        <v>113329188.71000001</v>
      </c>
      <c r="D27" s="31">
        <f>SUM(D16+D25)</f>
        <v>0</v>
      </c>
      <c r="E27" s="31">
        <f t="shared" si="4"/>
        <v>0</v>
      </c>
      <c r="F27" s="31">
        <f t="shared" si="4"/>
        <v>0</v>
      </c>
      <c r="G27" s="31">
        <f t="shared" si="4"/>
        <v>0</v>
      </c>
      <c r="H27" s="31">
        <f t="shared" si="4"/>
        <v>0</v>
      </c>
      <c r="I27" s="31">
        <f t="shared" si="4"/>
        <v>0</v>
      </c>
      <c r="J27" s="31">
        <f t="shared" si="4"/>
        <v>0</v>
      </c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4"/>
        <v>0</v>
      </c>
      <c r="P27" s="81">
        <f t="shared" si="4"/>
        <v>0</v>
      </c>
    </row>
    <row r="28" spans="1:16" ht="12.75">
      <c r="A28" s="114" t="s">
        <v>109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12.75">
      <c r="A29" s="12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.75">
      <c r="A30" s="183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5"/>
    </row>
    <row r="31" spans="1:16" ht="12.75">
      <c r="A31" s="6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6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63">
        <f ca="1">TODAY()</f>
        <v>40371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3.5" thickBot="1">
      <c r="A34" s="4"/>
      <c r="B34" s="77" t="s">
        <v>85</v>
      </c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"/>
      <c r="B35" s="78" t="s">
        <v>121</v>
      </c>
      <c r="C35" s="3"/>
      <c r="D35" s="6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3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3.5" thickBo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</sheetData>
  <mergeCells count="9">
    <mergeCell ref="A30:P30"/>
    <mergeCell ref="A5:P5"/>
    <mergeCell ref="A27:B27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8"/>
  <sheetViews>
    <sheetView zoomScale="75" zoomScaleNormal="75" workbookViewId="0" topLeftCell="A1">
      <selection activeCell="A18" sqref="A18"/>
    </sheetView>
  </sheetViews>
  <sheetFormatPr defaultColWidth="11.421875" defaultRowHeight="12.75"/>
  <cols>
    <col min="1" max="1" width="15.8515625" style="1" customWidth="1"/>
    <col min="2" max="2" width="50.00390625" style="1" customWidth="1"/>
    <col min="3" max="3" width="20.28125" style="1" customWidth="1"/>
    <col min="4" max="4" width="18.00390625" style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60"/>
    </row>
    <row r="2" spans="1:29" ht="15.7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3"/>
    </row>
    <row r="3" spans="1:29" ht="18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6"/>
    </row>
    <row r="4" spans="1:29" ht="15.75">
      <c r="A4" s="161" t="s">
        <v>53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3"/>
    </row>
    <row r="5" spans="1:29" ht="20.25">
      <c r="A5" s="167" t="s">
        <v>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9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179" t="s">
        <v>4</v>
      </c>
      <c r="B7" s="180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122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135</v>
      </c>
      <c r="AD7" s="5"/>
    </row>
    <row r="8" spans="1:30" ht="15.75">
      <c r="A8" s="179" t="s">
        <v>5</v>
      </c>
      <c r="B8" s="180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2010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6"/>
      <c r="B10" s="107"/>
      <c r="C10" s="107" t="s">
        <v>54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ht="12.75">
      <c r="A11" s="108" t="s">
        <v>40</v>
      </c>
      <c r="B11" s="108" t="s">
        <v>42</v>
      </c>
      <c r="C11" s="108" t="s">
        <v>55</v>
      </c>
      <c r="D11" s="108" t="s">
        <v>45</v>
      </c>
      <c r="E11" s="108" t="s">
        <v>45</v>
      </c>
      <c r="F11" s="108" t="s">
        <v>45</v>
      </c>
      <c r="G11" s="108" t="s">
        <v>45</v>
      </c>
      <c r="H11" s="108" t="s">
        <v>45</v>
      </c>
      <c r="I11" s="108" t="s">
        <v>45</v>
      </c>
      <c r="J11" s="108" t="s">
        <v>45</v>
      </c>
      <c r="K11" s="108" t="s">
        <v>45</v>
      </c>
      <c r="L11" s="108" t="s">
        <v>45</v>
      </c>
      <c r="M11" s="108" t="s">
        <v>45</v>
      </c>
      <c r="N11" s="108" t="s">
        <v>45</v>
      </c>
      <c r="O11" s="108" t="s">
        <v>45</v>
      </c>
      <c r="P11" s="108" t="s">
        <v>45</v>
      </c>
      <c r="Q11" s="108" t="s">
        <v>46</v>
      </c>
      <c r="R11" s="108" t="s">
        <v>46</v>
      </c>
      <c r="S11" s="108" t="s">
        <v>46</v>
      </c>
      <c r="T11" s="108" t="s">
        <v>46</v>
      </c>
      <c r="U11" s="108" t="s">
        <v>46</v>
      </c>
      <c r="V11" s="108" t="s">
        <v>46</v>
      </c>
      <c r="W11" s="108" t="s">
        <v>46</v>
      </c>
      <c r="X11" s="108" t="s">
        <v>46</v>
      </c>
      <c r="Y11" s="108" t="s">
        <v>46</v>
      </c>
      <c r="Z11" s="108" t="s">
        <v>46</v>
      </c>
      <c r="AA11" s="108" t="s">
        <v>46</v>
      </c>
      <c r="AB11" s="108" t="s">
        <v>46</v>
      </c>
      <c r="AC11" s="108" t="s">
        <v>46</v>
      </c>
    </row>
    <row r="12" spans="1:29" ht="13.5" thickBot="1">
      <c r="A12" s="109" t="s">
        <v>41</v>
      </c>
      <c r="B12" s="109"/>
      <c r="C12" s="109" t="s">
        <v>88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90</v>
      </c>
      <c r="M12" s="109" t="s">
        <v>31</v>
      </c>
      <c r="N12" s="109" t="s">
        <v>23</v>
      </c>
      <c r="O12" s="109" t="s">
        <v>24</v>
      </c>
      <c r="P12" s="109" t="s">
        <v>47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90</v>
      </c>
      <c r="Z12" s="109" t="s">
        <v>31</v>
      </c>
      <c r="AA12" s="109" t="s">
        <v>23</v>
      </c>
      <c r="AB12" s="109" t="s">
        <v>24</v>
      </c>
      <c r="AC12" s="109" t="s">
        <v>25</v>
      </c>
    </row>
    <row r="13" spans="1:29" ht="13.5" thickBot="1">
      <c r="A13" s="110">
        <v>1</v>
      </c>
      <c r="B13" s="111">
        <v>2</v>
      </c>
      <c r="C13" s="111"/>
      <c r="D13" s="111"/>
      <c r="E13" s="111"/>
      <c r="F13" s="111">
        <v>5</v>
      </c>
      <c r="G13" s="111">
        <v>5</v>
      </c>
      <c r="H13" s="111">
        <v>5</v>
      </c>
      <c r="I13" s="111">
        <v>5</v>
      </c>
      <c r="J13" s="111">
        <v>5</v>
      </c>
      <c r="K13" s="111">
        <v>5</v>
      </c>
      <c r="L13" s="111">
        <v>5</v>
      </c>
      <c r="M13" s="111">
        <v>5</v>
      </c>
      <c r="N13" s="111">
        <v>5</v>
      </c>
      <c r="O13" s="111">
        <v>5</v>
      </c>
      <c r="P13" s="111">
        <v>6</v>
      </c>
      <c r="Q13" s="111"/>
      <c r="R13" s="111"/>
      <c r="S13" s="111">
        <v>7</v>
      </c>
      <c r="T13" s="111">
        <v>7</v>
      </c>
      <c r="U13" s="111">
        <v>7</v>
      </c>
      <c r="V13" s="111">
        <v>7</v>
      </c>
      <c r="W13" s="111">
        <v>7</v>
      </c>
      <c r="X13" s="111">
        <v>7</v>
      </c>
      <c r="Y13" s="111">
        <v>7</v>
      </c>
      <c r="Z13" s="111">
        <v>7</v>
      </c>
      <c r="AA13" s="111">
        <v>7</v>
      </c>
      <c r="AB13" s="111">
        <v>7</v>
      </c>
      <c r="AC13" s="112">
        <v>8</v>
      </c>
    </row>
    <row r="14" spans="1:30" s="30" customFormat="1" ht="16.5" thickBot="1">
      <c r="A14" s="32"/>
      <c r="B14" s="72" t="s">
        <v>60</v>
      </c>
      <c r="C14" s="33">
        <f>C15</f>
        <v>53310635.01</v>
      </c>
      <c r="D14" s="33">
        <f aca="true" t="shared" si="0" ref="D14:AB14">D15</f>
        <v>0</v>
      </c>
      <c r="E14" s="33">
        <f t="shared" si="0"/>
        <v>0</v>
      </c>
      <c r="F14" s="33">
        <f t="shared" si="0"/>
        <v>0</v>
      </c>
      <c r="G14" s="33" t="e">
        <f t="shared" si="0"/>
        <v>#REF!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 t="e">
        <f t="shared" si="0"/>
        <v>#REF!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>AC15</f>
        <v>0</v>
      </c>
      <c r="AD14" s="1"/>
    </row>
    <row r="15" spans="1:30" s="12" customFormat="1" ht="16.5" thickBot="1">
      <c r="A15" s="75"/>
      <c r="B15" s="73" t="s">
        <v>63</v>
      </c>
      <c r="C15" s="44">
        <f>SUM(C16)</f>
        <v>53310635.01</v>
      </c>
      <c r="D15" s="44">
        <f>SUM(D17:D18)</f>
        <v>0</v>
      </c>
      <c r="E15" s="44">
        <f>SUM(E17:E18)</f>
        <v>0</v>
      </c>
      <c r="F15" s="44">
        <f>SUM(F17:F18)</f>
        <v>0</v>
      </c>
      <c r="G15" s="44" t="e">
        <f>G16+#REF!</f>
        <v>#REF!</v>
      </c>
      <c r="H15" s="44">
        <f>H16</f>
        <v>0</v>
      </c>
      <c r="I15" s="44">
        <f aca="true" t="shared" si="1" ref="I15:O15">SUM(I17:I18)</f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>SUM(P17:P18)</f>
        <v>0</v>
      </c>
      <c r="Q15" s="44">
        <f>SUM(Q17:Q18)</f>
        <v>0</v>
      </c>
      <c r="R15" s="44">
        <f>SUM(R17:R18)</f>
        <v>0</v>
      </c>
      <c r="S15" s="44">
        <f>SUM(S17:S18)</f>
        <v>0</v>
      </c>
      <c r="T15" s="44" t="e">
        <f>T16+#REF!</f>
        <v>#REF!</v>
      </c>
      <c r="U15" s="44">
        <f>U16</f>
        <v>0</v>
      </c>
      <c r="V15" s="44">
        <f aca="true" t="shared" si="2" ref="V15:AB15">SUM(V17:V18)</f>
        <v>0</v>
      </c>
      <c r="W15" s="44">
        <f t="shared" si="2"/>
        <v>0</v>
      </c>
      <c r="X15" s="44">
        <f t="shared" si="2"/>
        <v>0</v>
      </c>
      <c r="Y15" s="44">
        <f t="shared" si="2"/>
        <v>0</v>
      </c>
      <c r="Z15" s="44">
        <f t="shared" si="2"/>
        <v>0</v>
      </c>
      <c r="AA15" s="44">
        <f t="shared" si="2"/>
        <v>0</v>
      </c>
      <c r="AB15" s="44">
        <f t="shared" si="2"/>
        <v>0</v>
      </c>
      <c r="AC15" s="44">
        <f>SUM(AC17:AC18)</f>
        <v>0</v>
      </c>
      <c r="AD15" s="1"/>
    </row>
    <row r="16" spans="1:30" s="12" customFormat="1" ht="15.75">
      <c r="A16" s="84" t="s">
        <v>96</v>
      </c>
      <c r="B16" s="146" t="s">
        <v>95</v>
      </c>
      <c r="C16" s="144">
        <f>SUM(C17+C20+C22)</f>
        <v>53310635.01</v>
      </c>
      <c r="D16" s="144">
        <f aca="true" t="shared" si="3" ref="D16:AC16">SUM(D17+D20+D22)</f>
        <v>0</v>
      </c>
      <c r="E16" s="144">
        <f t="shared" si="3"/>
        <v>0</v>
      </c>
      <c r="F16" s="144">
        <f t="shared" si="3"/>
        <v>0</v>
      </c>
      <c r="G16" s="144">
        <f t="shared" si="3"/>
        <v>0</v>
      </c>
      <c r="H16" s="144">
        <f t="shared" si="3"/>
        <v>0</v>
      </c>
      <c r="I16" s="144">
        <f t="shared" si="3"/>
        <v>0</v>
      </c>
      <c r="J16" s="144">
        <f t="shared" si="3"/>
        <v>0</v>
      </c>
      <c r="K16" s="144">
        <f t="shared" si="3"/>
        <v>0</v>
      </c>
      <c r="L16" s="144">
        <f t="shared" si="3"/>
        <v>0</v>
      </c>
      <c r="M16" s="144">
        <f t="shared" si="3"/>
        <v>0</v>
      </c>
      <c r="N16" s="144">
        <f t="shared" si="3"/>
        <v>0</v>
      </c>
      <c r="O16" s="144">
        <f t="shared" si="3"/>
        <v>0</v>
      </c>
      <c r="P16" s="144">
        <f t="shared" si="3"/>
        <v>0</v>
      </c>
      <c r="Q16" s="144">
        <f t="shared" si="3"/>
        <v>0</v>
      </c>
      <c r="R16" s="144">
        <f t="shared" si="3"/>
        <v>0</v>
      </c>
      <c r="S16" s="144">
        <f t="shared" si="3"/>
        <v>0</v>
      </c>
      <c r="T16" s="144">
        <f t="shared" si="3"/>
        <v>0</v>
      </c>
      <c r="U16" s="144">
        <f t="shared" si="3"/>
        <v>0</v>
      </c>
      <c r="V16" s="144">
        <f t="shared" si="3"/>
        <v>0</v>
      </c>
      <c r="W16" s="144">
        <f t="shared" si="3"/>
        <v>0</v>
      </c>
      <c r="X16" s="144">
        <f t="shared" si="3"/>
        <v>0</v>
      </c>
      <c r="Y16" s="144">
        <f t="shared" si="3"/>
        <v>0</v>
      </c>
      <c r="Z16" s="144">
        <f t="shared" si="3"/>
        <v>0</v>
      </c>
      <c r="AA16" s="144">
        <f t="shared" si="3"/>
        <v>0</v>
      </c>
      <c r="AB16" s="144">
        <f t="shared" si="3"/>
        <v>0</v>
      </c>
      <c r="AC16" s="144">
        <f t="shared" si="3"/>
        <v>0</v>
      </c>
      <c r="AD16" s="1"/>
    </row>
    <row r="17" spans="1:30" s="147" customFormat="1" ht="15.75">
      <c r="A17" s="45" t="s">
        <v>104</v>
      </c>
      <c r="B17" s="129" t="s">
        <v>99</v>
      </c>
      <c r="C17" s="130">
        <f>SUM(C18+C19)</f>
        <v>50932929.08</v>
      </c>
      <c r="D17" s="130">
        <v>0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48">
        <f>SUM(D17:O17)</f>
        <v>0</v>
      </c>
      <c r="Q17" s="130">
        <v>0</v>
      </c>
      <c r="R17" s="130"/>
      <c r="S17" s="130"/>
      <c r="T17" s="130"/>
      <c r="U17" s="130"/>
      <c r="V17" s="130">
        <v>0</v>
      </c>
      <c r="W17" s="130"/>
      <c r="X17" s="130"/>
      <c r="Y17" s="130">
        <v>0</v>
      </c>
      <c r="Z17" s="130"/>
      <c r="AA17" s="130">
        <v>0</v>
      </c>
      <c r="AB17" s="130"/>
      <c r="AC17" s="148">
        <f>SUM(Q17:AB17)</f>
        <v>0</v>
      </c>
      <c r="AD17" s="12"/>
    </row>
    <row r="18" spans="1:29" s="12" customFormat="1" ht="15.75">
      <c r="A18" s="45" t="s">
        <v>143</v>
      </c>
      <c r="B18" s="26" t="s">
        <v>144</v>
      </c>
      <c r="C18" s="130">
        <v>16318734.93</v>
      </c>
      <c r="D18" s="22">
        <v>0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24">
        <f>SUM(D18:O18)</f>
        <v>0</v>
      </c>
      <c r="Q18" s="22">
        <v>0</v>
      </c>
      <c r="R18" s="130">
        <v>0</v>
      </c>
      <c r="S18" s="130"/>
      <c r="T18" s="130"/>
      <c r="U18" s="130"/>
      <c r="V18" s="130"/>
      <c r="W18" s="130"/>
      <c r="X18" s="130">
        <v>0</v>
      </c>
      <c r="Y18" s="130">
        <v>0</v>
      </c>
      <c r="Z18" s="130"/>
      <c r="AA18" s="130">
        <v>0</v>
      </c>
      <c r="AB18" s="130"/>
      <c r="AC18" s="24">
        <f>SUM(Q18:AB18)</f>
        <v>0</v>
      </c>
    </row>
    <row r="19" spans="1:29" s="12" customFormat="1" ht="15.75">
      <c r="A19" s="45" t="s">
        <v>145</v>
      </c>
      <c r="B19" s="26" t="s">
        <v>137</v>
      </c>
      <c r="C19" s="22">
        <v>34614194.15</v>
      </c>
      <c r="D19" s="22">
        <v>0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24">
        <f>SUM(D19:O19)</f>
        <v>0</v>
      </c>
      <c r="Q19" s="22">
        <v>0</v>
      </c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24">
        <v>0</v>
      </c>
    </row>
    <row r="20" spans="1:29" s="12" customFormat="1" ht="15.75">
      <c r="A20" s="48" t="s">
        <v>105</v>
      </c>
      <c r="B20" s="128" t="s">
        <v>123</v>
      </c>
      <c r="C20" s="130">
        <f>C21</f>
        <v>2099999.53</v>
      </c>
      <c r="D20" s="130">
        <f aca="true" t="shared" si="4" ref="D20:AC20">D21</f>
        <v>0</v>
      </c>
      <c r="E20" s="144">
        <f t="shared" si="4"/>
        <v>0</v>
      </c>
      <c r="F20" s="144">
        <f t="shared" si="4"/>
        <v>0</v>
      </c>
      <c r="G20" s="144">
        <f t="shared" si="4"/>
        <v>0</v>
      </c>
      <c r="H20" s="144">
        <f t="shared" si="4"/>
        <v>0</v>
      </c>
      <c r="I20" s="144">
        <f t="shared" si="4"/>
        <v>0</v>
      </c>
      <c r="J20" s="144">
        <f t="shared" si="4"/>
        <v>0</v>
      </c>
      <c r="K20" s="144">
        <f t="shared" si="4"/>
        <v>0</v>
      </c>
      <c r="L20" s="144">
        <f t="shared" si="4"/>
        <v>0</v>
      </c>
      <c r="M20" s="144">
        <f t="shared" si="4"/>
        <v>0</v>
      </c>
      <c r="N20" s="144">
        <f t="shared" si="4"/>
        <v>0</v>
      </c>
      <c r="O20" s="144">
        <f t="shared" si="4"/>
        <v>0</v>
      </c>
      <c r="P20" s="144">
        <f t="shared" si="4"/>
        <v>0</v>
      </c>
      <c r="Q20" s="130">
        <f t="shared" si="4"/>
        <v>0</v>
      </c>
      <c r="R20" s="130">
        <f t="shared" si="4"/>
        <v>0</v>
      </c>
      <c r="S20" s="130">
        <f t="shared" si="4"/>
        <v>0</v>
      </c>
      <c r="T20" s="130">
        <f t="shared" si="4"/>
        <v>0</v>
      </c>
      <c r="U20" s="130">
        <f t="shared" si="4"/>
        <v>0</v>
      </c>
      <c r="V20" s="130">
        <f t="shared" si="4"/>
        <v>0</v>
      </c>
      <c r="W20" s="130">
        <f t="shared" si="4"/>
        <v>0</v>
      </c>
      <c r="X20" s="130">
        <f t="shared" si="4"/>
        <v>0</v>
      </c>
      <c r="Y20" s="130">
        <f t="shared" si="4"/>
        <v>0</v>
      </c>
      <c r="Z20" s="130">
        <f t="shared" si="4"/>
        <v>0</v>
      </c>
      <c r="AA20" s="130">
        <f t="shared" si="4"/>
        <v>0</v>
      </c>
      <c r="AB20" s="130">
        <f t="shared" si="4"/>
        <v>0</v>
      </c>
      <c r="AC20" s="148">
        <f t="shared" si="4"/>
        <v>0</v>
      </c>
    </row>
    <row r="21" spans="1:29" s="12" customFormat="1" ht="15">
      <c r="A21" s="45" t="s">
        <v>146</v>
      </c>
      <c r="B21" s="26" t="s">
        <v>147</v>
      </c>
      <c r="C21" s="22">
        <v>2099999.53</v>
      </c>
      <c r="D21" s="22">
        <v>0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24">
        <f>SUM(D21:O21)</f>
        <v>0</v>
      </c>
      <c r="Q21" s="22">
        <v>0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4">
        <v>0</v>
      </c>
    </row>
    <row r="22" spans="1:29" s="12" customFormat="1" ht="15.75">
      <c r="A22" s="48" t="s">
        <v>116</v>
      </c>
      <c r="B22" s="128" t="s">
        <v>148</v>
      </c>
      <c r="C22" s="130">
        <f>C23</f>
        <v>277706.4</v>
      </c>
      <c r="D22" s="130">
        <f aca="true" t="shared" si="5" ref="D22:AC22">D23</f>
        <v>0</v>
      </c>
      <c r="E22" s="144">
        <f t="shared" si="5"/>
        <v>0</v>
      </c>
      <c r="F22" s="144">
        <f t="shared" si="5"/>
        <v>0</v>
      </c>
      <c r="G22" s="144">
        <f t="shared" si="5"/>
        <v>0</v>
      </c>
      <c r="H22" s="144">
        <f t="shared" si="5"/>
        <v>0</v>
      </c>
      <c r="I22" s="144">
        <f t="shared" si="5"/>
        <v>0</v>
      </c>
      <c r="J22" s="144">
        <f t="shared" si="5"/>
        <v>0</v>
      </c>
      <c r="K22" s="144">
        <f t="shared" si="5"/>
        <v>0</v>
      </c>
      <c r="L22" s="144">
        <f t="shared" si="5"/>
        <v>0</v>
      </c>
      <c r="M22" s="144">
        <f t="shared" si="5"/>
        <v>0</v>
      </c>
      <c r="N22" s="144">
        <f t="shared" si="5"/>
        <v>0</v>
      </c>
      <c r="O22" s="144">
        <f t="shared" si="5"/>
        <v>0</v>
      </c>
      <c r="P22" s="144">
        <f t="shared" si="5"/>
        <v>0</v>
      </c>
      <c r="Q22" s="130">
        <f t="shared" si="5"/>
        <v>0</v>
      </c>
      <c r="R22" s="130">
        <f t="shared" si="5"/>
        <v>0</v>
      </c>
      <c r="S22" s="130">
        <f t="shared" si="5"/>
        <v>0</v>
      </c>
      <c r="T22" s="130">
        <f t="shared" si="5"/>
        <v>0</v>
      </c>
      <c r="U22" s="130">
        <f t="shared" si="5"/>
        <v>0</v>
      </c>
      <c r="V22" s="130">
        <f t="shared" si="5"/>
        <v>0</v>
      </c>
      <c r="W22" s="130">
        <f t="shared" si="5"/>
        <v>0</v>
      </c>
      <c r="X22" s="130">
        <f t="shared" si="5"/>
        <v>0</v>
      </c>
      <c r="Y22" s="130">
        <f t="shared" si="5"/>
        <v>0</v>
      </c>
      <c r="Z22" s="130">
        <f t="shared" si="5"/>
        <v>0</v>
      </c>
      <c r="AA22" s="130">
        <f t="shared" si="5"/>
        <v>0</v>
      </c>
      <c r="AB22" s="130">
        <f t="shared" si="5"/>
        <v>0</v>
      </c>
      <c r="AC22" s="148">
        <f t="shared" si="5"/>
        <v>0</v>
      </c>
    </row>
    <row r="23" spans="1:29" s="12" customFormat="1" ht="15.75" thickBot="1">
      <c r="A23" s="45" t="s">
        <v>150</v>
      </c>
      <c r="B23" s="26" t="s">
        <v>149</v>
      </c>
      <c r="C23" s="22">
        <v>277706.4</v>
      </c>
      <c r="D23" s="49">
        <v>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24">
        <f>SUM(D23:O23)</f>
        <v>0</v>
      </c>
      <c r="Q23" s="22">
        <v>0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4">
        <v>0</v>
      </c>
    </row>
    <row r="24" spans="1:30" s="30" customFormat="1" ht="16.5" thickBot="1">
      <c r="A24" s="85"/>
      <c r="B24" s="73" t="s">
        <v>61</v>
      </c>
      <c r="C24" s="34">
        <f aca="true" t="shared" si="6" ref="C24:AC24">SUM(C25:C25)</f>
        <v>678386900.68</v>
      </c>
      <c r="D24" s="34">
        <f t="shared" si="6"/>
        <v>0</v>
      </c>
      <c r="E24" s="34">
        <f t="shared" si="6"/>
        <v>0</v>
      </c>
      <c r="F24" s="34">
        <f t="shared" si="6"/>
        <v>0</v>
      </c>
      <c r="G24" s="34">
        <f t="shared" si="6"/>
        <v>0</v>
      </c>
      <c r="H24" s="34">
        <f t="shared" si="6"/>
        <v>0</v>
      </c>
      <c r="I24" s="34">
        <f t="shared" si="6"/>
        <v>0</v>
      </c>
      <c r="J24" s="34">
        <f t="shared" si="6"/>
        <v>0</v>
      </c>
      <c r="K24" s="34">
        <f t="shared" si="6"/>
        <v>0</v>
      </c>
      <c r="L24" s="34">
        <f t="shared" si="6"/>
        <v>0</v>
      </c>
      <c r="M24" s="34">
        <f t="shared" si="6"/>
        <v>0</v>
      </c>
      <c r="N24" s="34">
        <f t="shared" si="6"/>
        <v>0</v>
      </c>
      <c r="O24" s="34">
        <f t="shared" si="6"/>
        <v>0</v>
      </c>
      <c r="P24" s="34">
        <f t="shared" si="6"/>
        <v>0</v>
      </c>
      <c r="Q24" s="34">
        <f t="shared" si="6"/>
        <v>0</v>
      </c>
      <c r="R24" s="34">
        <f t="shared" si="6"/>
        <v>0</v>
      </c>
      <c r="S24" s="34">
        <f t="shared" si="6"/>
        <v>0</v>
      </c>
      <c r="T24" s="34">
        <f t="shared" si="6"/>
        <v>0</v>
      </c>
      <c r="U24" s="34">
        <f t="shared" si="6"/>
        <v>0</v>
      </c>
      <c r="V24" s="34">
        <f t="shared" si="6"/>
        <v>0</v>
      </c>
      <c r="W24" s="34">
        <f t="shared" si="6"/>
        <v>0</v>
      </c>
      <c r="X24" s="34">
        <f t="shared" si="6"/>
        <v>0</v>
      </c>
      <c r="Y24" s="34">
        <f t="shared" si="6"/>
        <v>0</v>
      </c>
      <c r="Z24" s="34">
        <f t="shared" si="6"/>
        <v>0</v>
      </c>
      <c r="AA24" s="34">
        <f t="shared" si="6"/>
        <v>0</v>
      </c>
      <c r="AB24" s="34">
        <f t="shared" si="6"/>
        <v>0</v>
      </c>
      <c r="AC24" s="35">
        <f t="shared" si="6"/>
        <v>0</v>
      </c>
      <c r="AD24" s="1"/>
    </row>
    <row r="25" spans="1:30" s="30" customFormat="1" ht="16.5" thickBot="1">
      <c r="A25" s="48" t="s">
        <v>79</v>
      </c>
      <c r="B25" s="26" t="s">
        <v>59</v>
      </c>
      <c r="C25" s="138">
        <v>678386900.68</v>
      </c>
      <c r="D25" s="138">
        <v>0</v>
      </c>
      <c r="E25" s="138"/>
      <c r="F25" s="138"/>
      <c r="G25" s="49"/>
      <c r="H25" s="49"/>
      <c r="I25" s="137"/>
      <c r="J25" s="137"/>
      <c r="K25" s="138"/>
      <c r="L25" s="138"/>
      <c r="M25" s="137"/>
      <c r="N25" s="137"/>
      <c r="O25" s="137"/>
      <c r="P25" s="24">
        <f>SUM(D25:O25)</f>
        <v>0</v>
      </c>
      <c r="Q25" s="138">
        <v>0</v>
      </c>
      <c r="R25" s="138"/>
      <c r="S25" s="138"/>
      <c r="T25" s="49"/>
      <c r="U25" s="49"/>
      <c r="V25" s="137">
        <v>0</v>
      </c>
      <c r="W25" s="137"/>
      <c r="X25" s="27">
        <v>0</v>
      </c>
      <c r="Y25" s="137">
        <v>0</v>
      </c>
      <c r="Z25" s="137"/>
      <c r="AA25" s="137">
        <v>0</v>
      </c>
      <c r="AB25" s="137">
        <v>0</v>
      </c>
      <c r="AC25" s="145">
        <f>SUM(Q25:AB25)</f>
        <v>0</v>
      </c>
      <c r="AD25" s="1"/>
    </row>
    <row r="26" spans="1:30" s="25" customFormat="1" ht="18.75" thickBot="1">
      <c r="A26" s="181" t="s">
        <v>50</v>
      </c>
      <c r="B26" s="182"/>
      <c r="C26" s="31">
        <f aca="true" t="shared" si="7" ref="C26:AC26">SUM(C14+C24)</f>
        <v>731697535.6899999</v>
      </c>
      <c r="D26" s="31">
        <f t="shared" si="7"/>
        <v>0</v>
      </c>
      <c r="E26" s="31">
        <f t="shared" si="7"/>
        <v>0</v>
      </c>
      <c r="F26" s="31">
        <f t="shared" si="7"/>
        <v>0</v>
      </c>
      <c r="G26" s="31" t="e">
        <f t="shared" si="7"/>
        <v>#REF!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7"/>
        <v>0</v>
      </c>
      <c r="O26" s="31">
        <f t="shared" si="7"/>
        <v>0</v>
      </c>
      <c r="P26" s="31">
        <f t="shared" si="7"/>
        <v>0</v>
      </c>
      <c r="Q26" s="31">
        <f t="shared" si="7"/>
        <v>0</v>
      </c>
      <c r="R26" s="31">
        <f t="shared" si="7"/>
        <v>0</v>
      </c>
      <c r="S26" s="31">
        <f t="shared" si="7"/>
        <v>0</v>
      </c>
      <c r="T26" s="31" t="e">
        <f t="shared" si="7"/>
        <v>#REF!</v>
      </c>
      <c r="U26" s="31">
        <f t="shared" si="7"/>
        <v>0</v>
      </c>
      <c r="V26" s="31">
        <f t="shared" si="7"/>
        <v>0</v>
      </c>
      <c r="W26" s="31">
        <f t="shared" si="7"/>
        <v>0</v>
      </c>
      <c r="X26" s="31">
        <f t="shared" si="7"/>
        <v>0</v>
      </c>
      <c r="Y26" s="31">
        <f t="shared" si="7"/>
        <v>0</v>
      </c>
      <c r="Z26" s="31">
        <f t="shared" si="7"/>
        <v>0</v>
      </c>
      <c r="AA26" s="31">
        <f t="shared" si="7"/>
        <v>0</v>
      </c>
      <c r="AB26" s="31">
        <f t="shared" si="7"/>
        <v>0</v>
      </c>
      <c r="AC26" s="81">
        <f t="shared" si="7"/>
        <v>0</v>
      </c>
      <c r="AD26" s="1"/>
    </row>
    <row r="27" spans="1:29" ht="12.75">
      <c r="A27" s="114" t="s">
        <v>109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1"/>
    </row>
    <row r="28" spans="1:29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6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5"/>
    </row>
    <row r="30" spans="1:30" ht="15">
      <c r="A30" s="4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  <c r="AD30" s="42"/>
    </row>
    <row r="31" spans="1:29" ht="12.75">
      <c r="A31" s="63">
        <f ca="1">TODAY()</f>
        <v>40371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3.5" thickBot="1">
      <c r="A34" s="4"/>
      <c r="B34" s="77" t="s">
        <v>85</v>
      </c>
      <c r="C34" s="2"/>
      <c r="D34" s="5" t="s">
        <v>86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2.75">
      <c r="A35" s="4"/>
      <c r="B35" s="78" t="s">
        <v>120</v>
      </c>
      <c r="C35" s="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87"/>
    </row>
    <row r="36" spans="1:2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2.75">
      <c r="A37" s="3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13.5" thickBo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9"/>
    </row>
  </sheetData>
  <mergeCells count="11">
    <mergeCell ref="A5:AC5"/>
    <mergeCell ref="A7:B7"/>
    <mergeCell ref="A8:B8"/>
    <mergeCell ref="A1:AC1"/>
    <mergeCell ref="A2:AC2"/>
    <mergeCell ref="A3:AC3"/>
    <mergeCell ref="A4:AC4"/>
    <mergeCell ref="A26:B26"/>
    <mergeCell ref="D35:P35"/>
    <mergeCell ref="A29:AC29"/>
    <mergeCell ref="Q35:AC35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4"/>
  <sheetViews>
    <sheetView zoomScale="75" zoomScaleNormal="75" workbookViewId="0" topLeftCell="A11">
      <pane ySplit="645" topLeftCell="BM1" activePane="bottomLeft" state="split"/>
      <selection pane="topLeft" activeCell="AT11" sqref="AT1:AT16384"/>
      <selection pane="bottomLeft" activeCell="AS32" sqref="AS32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bestFit="1" customWidth="1"/>
    <col min="30" max="30" width="18.140625" style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6" bestFit="1" customWidth="1"/>
    <col min="44" max="44" width="19.57421875" style="116" customWidth="1"/>
    <col min="45" max="45" width="17.7109375" style="142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60"/>
    </row>
    <row r="2" spans="1:42" ht="15.7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3"/>
    </row>
    <row r="3" spans="1:42" ht="18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6"/>
    </row>
    <row r="4" spans="1:42" ht="15.75">
      <c r="A4" s="161" t="s">
        <v>52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3"/>
    </row>
    <row r="5" spans="1:42" ht="20.25">
      <c r="A5" s="167" t="s">
        <v>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9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7"/>
    </row>
    <row r="7" spans="1:43" ht="15.75">
      <c r="A7" s="179" t="s">
        <v>4</v>
      </c>
      <c r="B7" s="180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134</v>
      </c>
      <c r="AQ7" s="118"/>
    </row>
    <row r="8" spans="1:43" ht="20.25">
      <c r="A8" s="179" t="s">
        <v>5</v>
      </c>
      <c r="B8" s="180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2010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82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9"/>
      <c r="AR12" s="119"/>
      <c r="AS12" s="143"/>
    </row>
    <row r="13" spans="1:42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</row>
    <row r="14" spans="1:47" s="30" customFormat="1" ht="16.5" thickBot="1">
      <c r="A14" s="32"/>
      <c r="B14" s="72" t="s">
        <v>127</v>
      </c>
      <c r="C14" s="33">
        <f>C16</f>
        <v>19563000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0</v>
      </c>
      <c r="AQ14" s="116"/>
      <c r="AR14" s="116"/>
      <c r="AS14" s="142"/>
      <c r="AT14" s="122"/>
      <c r="AU14" s="25"/>
    </row>
    <row r="15" spans="1:46" s="47" customFormat="1" ht="16.5" thickBot="1">
      <c r="A15" s="37"/>
      <c r="B15" s="73" t="s">
        <v>84</v>
      </c>
      <c r="C15" s="34">
        <f aca="true" t="shared" si="1" ref="C15:AP15">SUM(C16:C17)</f>
        <v>19563000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4">
        <f t="shared" si="1"/>
        <v>0</v>
      </c>
      <c r="AQ15" s="116"/>
      <c r="AR15" s="116"/>
      <c r="AS15" s="142"/>
      <c r="AT15" s="122"/>
    </row>
    <row r="16" spans="1:46" s="12" customFormat="1" ht="15.75" thickBot="1">
      <c r="A16" s="84" t="s">
        <v>132</v>
      </c>
      <c r="B16" s="21" t="s">
        <v>125</v>
      </c>
      <c r="C16" s="22">
        <v>19563000</v>
      </c>
      <c r="D16" s="22">
        <v>0</v>
      </c>
      <c r="E16" s="22"/>
      <c r="F16" s="22"/>
      <c r="G16" s="22"/>
      <c r="H16" s="22"/>
      <c r="I16" s="22"/>
      <c r="J16" s="22"/>
      <c r="K16" s="22">
        <v>0</v>
      </c>
      <c r="L16" s="22">
        <v>0</v>
      </c>
      <c r="M16" s="22"/>
      <c r="N16" s="22"/>
      <c r="O16" s="22"/>
      <c r="P16" s="23">
        <f>SUM(D16:O16)</f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49">
        <v>0</v>
      </c>
      <c r="Y16" s="22"/>
      <c r="Z16" s="22">
        <v>0</v>
      </c>
      <c r="AA16" s="22"/>
      <c r="AB16" s="22">
        <v>0</v>
      </c>
      <c r="AC16" s="23">
        <f>SUM(Q16:AB16)</f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/>
      <c r="AO16" s="22"/>
      <c r="AP16" s="24">
        <f>SUM(AD16:AO16)</f>
        <v>0</v>
      </c>
      <c r="AQ16" s="116"/>
      <c r="AR16" s="116"/>
      <c r="AS16" s="142"/>
      <c r="AT16" s="122"/>
    </row>
    <row r="17" spans="1:46" s="12" customFormat="1" ht="15.75" hidden="1" thickBot="1">
      <c r="A17" s="84" t="s">
        <v>93</v>
      </c>
      <c r="B17" s="21" t="s">
        <v>94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3">
        <f>SUM(D17:O17)</f>
        <v>0</v>
      </c>
      <c r="Q17" s="49"/>
      <c r="R17" s="49"/>
      <c r="S17" s="49"/>
      <c r="T17" s="49"/>
      <c r="U17" s="49"/>
      <c r="V17" s="49"/>
      <c r="W17" s="49"/>
      <c r="X17" s="49">
        <v>0</v>
      </c>
      <c r="Y17" s="49"/>
      <c r="Z17" s="49"/>
      <c r="AA17" s="49"/>
      <c r="AB17" s="49"/>
      <c r="AC17" s="23">
        <f>SUM(Q17:AB17)</f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4">
        <f>SUM(AD17:AO17)</f>
        <v>0</v>
      </c>
      <c r="AQ17" s="116"/>
      <c r="AR17" s="116"/>
      <c r="AS17" s="142"/>
      <c r="AT17" s="122"/>
    </row>
    <row r="18" spans="1:48" s="30" customFormat="1" ht="16.5" thickBot="1">
      <c r="A18" s="85"/>
      <c r="B18" s="73" t="s">
        <v>128</v>
      </c>
      <c r="C18" s="34">
        <f aca="true" t="shared" si="2" ref="C18:AP18">SUM(C19:C20)</f>
        <v>383566898</v>
      </c>
      <c r="D18" s="34">
        <f t="shared" si="2"/>
        <v>383566898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0</v>
      </c>
      <c r="N18" s="34">
        <f t="shared" si="2"/>
        <v>0</v>
      </c>
      <c r="O18" s="34">
        <f t="shared" si="2"/>
        <v>0</v>
      </c>
      <c r="P18" s="34">
        <f t="shared" si="2"/>
        <v>383566898</v>
      </c>
      <c r="Q18" s="34">
        <f t="shared" si="2"/>
        <v>0</v>
      </c>
      <c r="R18" s="34">
        <f t="shared" si="2"/>
        <v>0</v>
      </c>
      <c r="S18" s="34">
        <f t="shared" si="2"/>
        <v>0</v>
      </c>
      <c r="T18" s="34">
        <f t="shared" si="2"/>
        <v>0</v>
      </c>
      <c r="U18" s="34">
        <f t="shared" si="2"/>
        <v>0</v>
      </c>
      <c r="V18" s="34">
        <f t="shared" si="2"/>
        <v>0</v>
      </c>
      <c r="W18" s="34">
        <f t="shared" si="2"/>
        <v>0</v>
      </c>
      <c r="X18" s="34">
        <f t="shared" si="2"/>
        <v>0</v>
      </c>
      <c r="Y18" s="34">
        <f t="shared" si="2"/>
        <v>0</v>
      </c>
      <c r="Z18" s="34">
        <f t="shared" si="2"/>
        <v>0</v>
      </c>
      <c r="AA18" s="34">
        <f t="shared" si="2"/>
        <v>0</v>
      </c>
      <c r="AB18" s="34">
        <f t="shared" si="2"/>
        <v>0</v>
      </c>
      <c r="AC18" s="34">
        <f t="shared" si="2"/>
        <v>0</v>
      </c>
      <c r="AD18" s="34">
        <f t="shared" si="2"/>
        <v>0</v>
      </c>
      <c r="AE18" s="34">
        <f t="shared" si="2"/>
        <v>0</v>
      </c>
      <c r="AF18" s="34">
        <f t="shared" si="2"/>
        <v>0</v>
      </c>
      <c r="AG18" s="34">
        <f t="shared" si="2"/>
        <v>0</v>
      </c>
      <c r="AH18" s="34">
        <f t="shared" si="2"/>
        <v>0</v>
      </c>
      <c r="AI18" s="34">
        <f t="shared" si="2"/>
        <v>0</v>
      </c>
      <c r="AJ18" s="34">
        <f t="shared" si="2"/>
        <v>0</v>
      </c>
      <c r="AK18" s="34">
        <f t="shared" si="2"/>
        <v>0</v>
      </c>
      <c r="AL18" s="34">
        <f t="shared" si="2"/>
        <v>0</v>
      </c>
      <c r="AM18" s="34">
        <f t="shared" si="2"/>
        <v>0</v>
      </c>
      <c r="AN18" s="34">
        <f t="shared" si="2"/>
        <v>0</v>
      </c>
      <c r="AO18" s="34">
        <f t="shared" si="2"/>
        <v>0</v>
      </c>
      <c r="AP18" s="34">
        <f t="shared" si="2"/>
        <v>0</v>
      </c>
      <c r="AQ18" s="116"/>
      <c r="AR18" s="116"/>
      <c r="AS18" s="142"/>
      <c r="AT18" s="122"/>
      <c r="AU18" s="25"/>
      <c r="AV18" s="141"/>
    </row>
    <row r="19" spans="1:46" s="12" customFormat="1" ht="39.75" customHeight="1" thickBot="1">
      <c r="A19" s="48" t="s">
        <v>124</v>
      </c>
      <c r="B19" s="121" t="s">
        <v>126</v>
      </c>
      <c r="C19" s="27">
        <v>383566898</v>
      </c>
      <c r="D19" s="28">
        <v>383566898</v>
      </c>
      <c r="E19" s="27"/>
      <c r="F19" s="27"/>
      <c r="G19" s="27"/>
      <c r="H19" s="28"/>
      <c r="I19" s="27"/>
      <c r="J19" s="27"/>
      <c r="K19" s="133">
        <v>0</v>
      </c>
      <c r="L19" s="27"/>
      <c r="M19" s="27"/>
      <c r="N19" s="27"/>
      <c r="O19" s="28"/>
      <c r="P19" s="23">
        <f>SUM(D19:O19)</f>
        <v>383566898</v>
      </c>
      <c r="Q19" s="22">
        <v>0</v>
      </c>
      <c r="R19" s="27"/>
      <c r="S19" s="27"/>
      <c r="T19" s="27"/>
      <c r="U19" s="27"/>
      <c r="V19" s="27"/>
      <c r="W19" s="27"/>
      <c r="X19" s="27"/>
      <c r="Y19" s="27">
        <v>0</v>
      </c>
      <c r="Z19" s="27"/>
      <c r="AA19" s="27"/>
      <c r="AB19" s="27"/>
      <c r="AC19" s="23">
        <f>SUM(Q19:AB19)</f>
        <v>0</v>
      </c>
      <c r="AD19" s="22">
        <v>0</v>
      </c>
      <c r="AE19" s="27"/>
      <c r="AF19" s="27"/>
      <c r="AG19" s="27"/>
      <c r="AH19" s="27"/>
      <c r="AI19" s="27"/>
      <c r="AJ19" s="27"/>
      <c r="AK19" s="27"/>
      <c r="AL19" s="27">
        <v>0</v>
      </c>
      <c r="AM19" s="27"/>
      <c r="AN19" s="27"/>
      <c r="AO19" s="27"/>
      <c r="AP19" s="24">
        <f>SUM(AD19:AO19)</f>
        <v>0</v>
      </c>
      <c r="AQ19" s="116"/>
      <c r="AR19" s="116"/>
      <c r="AS19" s="142"/>
      <c r="AT19" s="122"/>
    </row>
    <row r="20" spans="1:46" s="12" customFormat="1" ht="31.5" customHeight="1" hidden="1" thickBot="1">
      <c r="A20" s="48" t="s">
        <v>92</v>
      </c>
      <c r="B20" s="121" t="s">
        <v>91</v>
      </c>
      <c r="C20" s="49"/>
      <c r="D20" s="28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28"/>
      <c r="P20" s="28">
        <f>SUM(D20:O20)</f>
        <v>0</v>
      </c>
      <c r="Q20" s="28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49"/>
      <c r="AC20" s="27">
        <f>SUM(Q20:AB20)</f>
        <v>0</v>
      </c>
      <c r="AD20" s="28"/>
      <c r="AE20" s="49"/>
      <c r="AF20" s="49"/>
      <c r="AG20" s="49"/>
      <c r="AH20" s="50"/>
      <c r="AI20" s="49"/>
      <c r="AJ20" s="49"/>
      <c r="AK20" s="49"/>
      <c r="AL20" s="49"/>
      <c r="AM20" s="49"/>
      <c r="AN20" s="49"/>
      <c r="AO20" s="49"/>
      <c r="AP20" s="29">
        <f>SUM(AD20:AO20)</f>
        <v>0</v>
      </c>
      <c r="AQ20" s="116"/>
      <c r="AR20" s="116"/>
      <c r="AS20" s="142"/>
      <c r="AT20" s="122"/>
    </row>
    <row r="21" spans="1:48" s="25" customFormat="1" ht="18.75" thickBot="1">
      <c r="A21" s="181" t="s">
        <v>50</v>
      </c>
      <c r="B21" s="182"/>
      <c r="C21" s="31">
        <f>C14+C18</f>
        <v>403129898</v>
      </c>
      <c r="D21" s="31">
        <f aca="true" t="shared" si="3" ref="D21:AP21">D14+D18</f>
        <v>383566898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0</v>
      </c>
      <c r="O21" s="31">
        <f t="shared" si="3"/>
        <v>0</v>
      </c>
      <c r="P21" s="31">
        <f t="shared" si="3"/>
        <v>383566898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3"/>
        <v>0</v>
      </c>
      <c r="Z21" s="31">
        <f t="shared" si="3"/>
        <v>0</v>
      </c>
      <c r="AA21" s="31">
        <f t="shared" si="3"/>
        <v>0</v>
      </c>
      <c r="AB21" s="31">
        <f t="shared" si="3"/>
        <v>0</v>
      </c>
      <c r="AC21" s="31">
        <f t="shared" si="3"/>
        <v>0</v>
      </c>
      <c r="AD21" s="31">
        <f t="shared" si="3"/>
        <v>0</v>
      </c>
      <c r="AE21" s="31">
        <f t="shared" si="3"/>
        <v>0</v>
      </c>
      <c r="AF21" s="31">
        <f t="shared" si="3"/>
        <v>0</v>
      </c>
      <c r="AG21" s="31">
        <f t="shared" si="3"/>
        <v>0</v>
      </c>
      <c r="AH21" s="31">
        <f t="shared" si="3"/>
        <v>0</v>
      </c>
      <c r="AI21" s="31">
        <f t="shared" si="3"/>
        <v>0</v>
      </c>
      <c r="AJ21" s="31">
        <f t="shared" si="3"/>
        <v>0</v>
      </c>
      <c r="AK21" s="31">
        <f t="shared" si="3"/>
        <v>0</v>
      </c>
      <c r="AL21" s="31">
        <f t="shared" si="3"/>
        <v>0</v>
      </c>
      <c r="AM21" s="31">
        <f t="shared" si="3"/>
        <v>0</v>
      </c>
      <c r="AN21" s="31">
        <f t="shared" si="3"/>
        <v>0</v>
      </c>
      <c r="AO21" s="31">
        <f t="shared" si="3"/>
        <v>0</v>
      </c>
      <c r="AP21" s="31">
        <f t="shared" si="3"/>
        <v>0</v>
      </c>
      <c r="AQ21" s="116"/>
      <c r="AR21" s="116"/>
      <c r="AS21" s="142"/>
      <c r="AT21" s="122"/>
      <c r="AV21" s="141"/>
    </row>
    <row r="22" spans="1:42" ht="15">
      <c r="A22" s="114" t="s">
        <v>109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</row>
    <row r="23" spans="1:42" ht="15">
      <c r="A23" s="12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</row>
    <row r="24" spans="1:42" ht="15">
      <c r="A24" s="175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7"/>
    </row>
    <row r="25" spans="1:42" ht="30.75" customHeight="1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7"/>
    </row>
    <row r="26" spans="1:42" ht="15" hidden="1">
      <c r="A26" s="63">
        <f ca="1">TODAY()</f>
        <v>40371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 hidden="1">
      <c r="A27" s="6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" hidden="1">
      <c r="A28" s="6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.75" thickBot="1">
      <c r="A30" s="4"/>
      <c r="B30" s="77" t="s">
        <v>85</v>
      </c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 t="s">
        <v>86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.75">
      <c r="A31" s="4"/>
      <c r="B31" s="66"/>
      <c r="C31" s="178" t="s">
        <v>118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6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5">
      <c r="A33" s="3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1:42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/>
    </row>
  </sheetData>
  <mergeCells count="10">
    <mergeCell ref="A1:AP1"/>
    <mergeCell ref="A2:AP2"/>
    <mergeCell ref="A3:AP3"/>
    <mergeCell ref="A4:AP4"/>
    <mergeCell ref="C31:P31"/>
    <mergeCell ref="A5:AP5"/>
    <mergeCell ref="A7:B7"/>
    <mergeCell ref="A8:B8"/>
    <mergeCell ref="A21:B21"/>
    <mergeCell ref="A24:AP25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2010-02-10T21:10:51Z</cp:lastPrinted>
  <dcterms:created xsi:type="dcterms:W3CDTF">1999-04-05T19:37:02Z</dcterms:created>
  <dcterms:modified xsi:type="dcterms:W3CDTF">2010-07-12T19:57:32Z</dcterms:modified>
  <cp:category/>
  <cp:version/>
  <cp:contentType/>
  <cp:contentStatus/>
</cp:coreProperties>
</file>