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708" windowWidth="15600" windowHeight="5628" firstSheet="1" activeTab="1"/>
  </bookViews>
  <sheets>
    <sheet name="ENERO DE 2018" sheetId="1" state="hidden" r:id="rId1"/>
    <sheet name="FEBRERO DE 2018" sheetId="2" r:id="rId2"/>
  </sheets>
  <definedNames/>
  <calcPr fullCalcOnLoad="1"/>
</workbook>
</file>

<file path=xl/comments1.xml><?xml version="1.0" encoding="utf-8"?>
<comments xmlns="http://schemas.openxmlformats.org/spreadsheetml/2006/main">
  <authors>
    <author>Gustavo Espa?a Guzman</author>
  </authors>
  <commentList>
    <comment ref="G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Se ajusto al anteproyecto $5,519 millones</t>
        </r>
      </text>
    </comment>
    <comment ref="G22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Deacuerdo al anteproyecto para contratos se calcilo un 8% sobre $2,009 millones</t>
        </r>
      </text>
    </comment>
    <comment ref="G23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Se dejo de acuerdo con el anteproyecto</t>
        </r>
      </text>
    </comment>
    <comment ref="G24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De acuerdo con el anteproyecto se le restó el porcentaje del 8% de la administración de convenios</t>
        </r>
      </text>
    </comment>
    <comment ref="G46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Se ajusto al total del presupuesto adoptado por Planeación del DANE de $7,923,482,000</t>
        </r>
      </text>
    </comment>
    <comment ref="H22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Ingreso gastos de administración Municipio de Cali Convenio ENLEC $18,599,737</t>
        </r>
      </text>
    </comment>
    <comment ref="H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Ingreso por el convenio Habitante de calle $76,119,403 CXC 352
Convenio PIB Bogotá $346,670,454 CXC 356
Convenio Multiproposito $99,000,000 CXC 353
Convenio Municipio de Cali $6,816,313 CXC 333</t>
        </r>
      </text>
    </comment>
    <comment ref="K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Ministerio de Cultura ENLEC $250.000.000 CXC 355
Alcaldía de Cartagena ENLEC $100.000.000 CXC 300, 308, 324, 335 y Ftra 31063
Instituto de Patrimonio y Cultura de Cartagena ENLEC  $37.480.000 CXC 309, 325, 336 y Ftra 31064</t>
        </r>
      </text>
    </comment>
  </commentList>
</comments>
</file>

<file path=xl/sharedStrings.xml><?xml version="1.0" encoding="utf-8"?>
<sst xmlns="http://schemas.openxmlformats.org/spreadsheetml/2006/main" count="153" uniqueCount="78">
  <si>
    <t>FONDO ROTATORIO DEL DANE - FONDANE</t>
  </si>
  <si>
    <t>Formulario No. 1</t>
  </si>
  <si>
    <t>.</t>
  </si>
  <si>
    <t>0402</t>
  </si>
  <si>
    <t>NIV</t>
  </si>
  <si>
    <t>CONCEPTO</t>
  </si>
  <si>
    <t>INGRESOS PROPIOS</t>
  </si>
  <si>
    <t>INGRESOS CORRIENTES</t>
  </si>
  <si>
    <t>Tributarios</t>
  </si>
  <si>
    <t>Contribuciones</t>
  </si>
  <si>
    <t>No Tributarios</t>
  </si>
  <si>
    <t>Operaciones Comerciales</t>
  </si>
  <si>
    <t>Aportes Patronales</t>
  </si>
  <si>
    <t>Aportes de Afiliados</t>
  </si>
  <si>
    <t>Aportes de otras entidades</t>
  </si>
  <si>
    <t>Otros ingresos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</si>
  <si>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</si>
  <si>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</si>
  <si>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</si>
  <si>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</si>
  <si>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</si>
  <si>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</si>
  <si>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</si>
  <si>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</si>
  <si>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</si>
  <si>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</si>
  <si>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</si>
  <si>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Donaciones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</si>
  <si>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</si>
  <si>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</si>
  <si>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</si>
  <si>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</si>
  <si>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</si>
  <si>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</si>
  <si>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</si>
  <si>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Corrientes</t>
  </si>
  <si>
    <t>Recursos de Capital</t>
  </si>
  <si>
    <t>Aportes de la Nación</t>
  </si>
  <si>
    <t>Total Ingresos Vigencia</t>
  </si>
  <si>
    <r>
      <t>SECCIÓN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____________</t>
    </r>
  </si>
  <si>
    <r>
      <t>UNIDAD EJECUTORA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</si>
  <si>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</t>
    </r>
  </si>
  <si>
    <t>Ingresos por Recaudar Vigencia Anterior</t>
  </si>
  <si>
    <t>interes cuentas de ahorro</t>
  </si>
  <si>
    <t>En pesos $</t>
  </si>
  <si>
    <t>Convenios</t>
  </si>
  <si>
    <t>Administración de convenios</t>
  </si>
  <si>
    <t>Publicaciones-incluye D.Territoriales</t>
  </si>
  <si>
    <t>Contratos</t>
  </si>
  <si>
    <t>Venta de servicios</t>
  </si>
  <si>
    <t>Aportes de otras entidades -BID</t>
  </si>
  <si>
    <t>Secretaria General - Area Financiera</t>
  </si>
  <si>
    <t>CTA CBLE INGRESO</t>
  </si>
  <si>
    <t>Recursos Recibidos en Adminisitracion</t>
  </si>
  <si>
    <t>Servicios informativos</t>
  </si>
  <si>
    <t>Administración de proyectos</t>
  </si>
  <si>
    <t>Rendimientos sobre depósitos en administración</t>
  </si>
  <si>
    <t>481047 -481007</t>
  </si>
  <si>
    <t>Aprovechamientos - Sobrantes</t>
  </si>
  <si>
    <t>Intereses sobre depositos en instituciones financieras</t>
  </si>
  <si>
    <t>DESCRIPCION CTA CBLE INGRESO</t>
  </si>
  <si>
    <t xml:space="preserve">  </t>
  </si>
  <si>
    <t xml:space="preserve">El informe mensual de ingresos corresponde a los pagos </t>
  </si>
  <si>
    <t>realizados en la cuenta bria 268-00350-6 que es la cuenta</t>
  </si>
  <si>
    <t>unica recaudadora del FONDANE, es este informe se registro</t>
  </si>
  <si>
    <t>el valor correspondiente al ingreso sin incluir el valor del IVA, pero</t>
  </si>
  <si>
    <t>sobre lo realmente recaudado.</t>
  </si>
  <si>
    <t>Aprovechamientos-Fotocopias-Carnets</t>
  </si>
  <si>
    <t>Aforo vigente 2018</t>
  </si>
  <si>
    <t>Ingresos Recaudados Enero de 2018</t>
  </si>
  <si>
    <t>Ingresos Recaudados acumulados 2018</t>
  </si>
  <si>
    <t>Ingresos por recaudar Enero de 2018</t>
  </si>
  <si>
    <t>ANTEPROYECTO DE PRESUPUESTO DE INGRESOS - VIGENCIA 2018</t>
  </si>
  <si>
    <t>Ingresos por recaudar 2018</t>
  </si>
  <si>
    <t>Ingresos recaudados Enero 2018</t>
  </si>
  <si>
    <t>Ingresos Recaudados Febrero de 2018</t>
  </si>
  <si>
    <t>Ingresos por recaudar febrero de 2018</t>
  </si>
  <si>
    <t>Ingresos recaudados febrero 2018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</si>
</sst>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P_t_a_-;\-* #,##0.00\ _P_t_a_-;_-* &quot;-&quot;??\ _P_t_a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7" fillId="0" borderId="0" xfId="0" applyFont="1" applyAlignment="1" quotePrefix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wrapText="1"/>
    </xf>
    <xf numFmtId="3" fontId="9" fillId="0" borderId="12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12" fillId="33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11" fillId="33" borderId="22" xfId="0" applyNumberFormat="1" applyFont="1" applyFill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3" fontId="2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 quotePrefix="1">
      <alignment horizontal="centerContinuous" vertical="center" wrapText="1"/>
    </xf>
    <xf numFmtId="0" fontId="3" fillId="0" borderId="0" xfId="0" applyFont="1" applyAlignment="1">
      <alignment vertical="center" wrapText="1"/>
    </xf>
    <xf numFmtId="3" fontId="2" fillId="0" borderId="19" xfId="0" applyNumberFormat="1" applyFont="1" applyBorder="1" applyAlignment="1" quotePrefix="1">
      <alignment horizontal="centerContinuous" vertical="center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 quotePrefix="1">
      <alignment horizontal="left"/>
    </xf>
    <xf numFmtId="3" fontId="11" fillId="33" borderId="3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12" fillId="33" borderId="22" xfId="0" applyFont="1" applyFill="1" applyBorder="1" applyAlignment="1">
      <alignment/>
    </xf>
    <xf numFmtId="0" fontId="0" fillId="0" borderId="22" xfId="0" applyBorder="1" applyAlignment="1">
      <alignment/>
    </xf>
    <xf numFmtId="0" fontId="11" fillId="33" borderId="22" xfId="0" applyFont="1" applyFill="1" applyBorder="1" applyAlignment="1">
      <alignment/>
    </xf>
    <xf numFmtId="164" fontId="3" fillId="0" borderId="0" xfId="46" applyFont="1" applyAlignment="1">
      <alignment/>
    </xf>
    <xf numFmtId="164" fontId="12" fillId="0" borderId="0" xfId="46" applyFont="1" applyAlignment="1">
      <alignment/>
    </xf>
    <xf numFmtId="4" fontId="3" fillId="0" borderId="0" xfId="0" applyNumberFormat="1" applyFont="1" applyAlignment="1">
      <alignment/>
    </xf>
    <xf numFmtId="3" fontId="0" fillId="0" borderId="3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" fillId="0" borderId="20" xfId="0" applyNumberFormat="1" applyFont="1" applyBorder="1" applyAlignment="1">
      <alignment horizontal="centerContinuous"/>
    </xf>
    <xf numFmtId="3" fontId="8" fillId="0" borderId="20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11" fillId="33" borderId="32" xfId="0" applyNumberFormat="1" applyFont="1" applyFill="1" applyBorder="1" applyAlignment="1">
      <alignment/>
    </xf>
    <xf numFmtId="3" fontId="11" fillId="33" borderId="33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6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12" fillId="33" borderId="35" xfId="0" applyFont="1" applyFill="1" applyBorder="1" applyAlignment="1">
      <alignment/>
    </xf>
    <xf numFmtId="0" fontId="0" fillId="0" borderId="35" xfId="0" applyBorder="1" applyAlignment="1">
      <alignment/>
    </xf>
    <xf numFmtId="0" fontId="11" fillId="33" borderId="35" xfId="0" applyFont="1" applyFill="1" applyBorder="1" applyAlignment="1">
      <alignment/>
    </xf>
    <xf numFmtId="0" fontId="0" fillId="0" borderId="36" xfId="0" applyBorder="1" applyAlignment="1">
      <alignment/>
    </xf>
    <xf numFmtId="0" fontId="11" fillId="33" borderId="30" xfId="0" applyFont="1" applyFill="1" applyBorder="1" applyAlignment="1" quotePrefix="1">
      <alignment horizontal="left"/>
    </xf>
    <xf numFmtId="0" fontId="1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3" fillId="0" borderId="37" xfId="0" applyFont="1" applyBorder="1" applyAlignment="1">
      <alignment/>
    </xf>
    <xf numFmtId="0" fontId="0" fillId="0" borderId="35" xfId="0" applyBorder="1" applyAlignment="1" quotePrefix="1">
      <alignment horizontal="left"/>
    </xf>
    <xf numFmtId="0" fontId="0" fillId="0" borderId="37" xfId="0" applyBorder="1" applyAlignment="1" quotePrefix="1">
      <alignment horizontal="left"/>
    </xf>
    <xf numFmtId="0" fontId="0" fillId="0" borderId="37" xfId="0" applyBorder="1" applyAlignment="1">
      <alignment/>
    </xf>
    <xf numFmtId="0" fontId="6" fillId="0" borderId="37" xfId="0" applyFont="1" applyBorder="1" applyAlignment="1">
      <alignment wrapText="1"/>
    </xf>
    <xf numFmtId="0" fontId="6" fillId="0" borderId="35" xfId="0" applyFont="1" applyBorder="1" applyAlignment="1">
      <alignment wrapText="1"/>
    </xf>
    <xf numFmtId="3" fontId="12" fillId="33" borderId="32" xfId="0" applyNumberFormat="1" applyFont="1" applyFill="1" applyBorder="1" applyAlignment="1">
      <alignment/>
    </xf>
    <xf numFmtId="3" fontId="12" fillId="33" borderId="38" xfId="0" applyNumberFormat="1" applyFont="1" applyFill="1" applyBorder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Continuous" vertical="center" wrapText="1"/>
    </xf>
    <xf numFmtId="3" fontId="9" fillId="0" borderId="39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 quotePrefix="1">
      <alignment horizontal="center" vertical="center" wrapText="1"/>
    </xf>
    <xf numFmtId="3" fontId="10" fillId="0" borderId="39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wrapText="1"/>
    </xf>
    <xf numFmtId="49" fontId="0" fillId="0" borderId="41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3" fontId="0" fillId="0" borderId="22" xfId="0" applyNumberFormat="1" applyFont="1" applyFill="1" applyBorder="1" applyAlignment="1">
      <alignment/>
    </xf>
    <xf numFmtId="3" fontId="6" fillId="0" borderId="35" xfId="0" applyNumberFormat="1" applyFont="1" applyBorder="1" applyAlignment="1">
      <alignment wrapText="1"/>
    </xf>
    <xf numFmtId="164" fontId="3" fillId="0" borderId="22" xfId="46" applyFont="1" applyBorder="1" applyAlignment="1">
      <alignment/>
    </xf>
    <xf numFmtId="0" fontId="9" fillId="0" borderId="40" xfId="0" applyFont="1" applyBorder="1" applyAlignment="1">
      <alignment horizontal="centerContinuous" vertical="center" wrapText="1"/>
    </xf>
    <xf numFmtId="3" fontId="0" fillId="0" borderId="32" xfId="0" applyNumberFormat="1" applyFont="1" applyFill="1" applyBorder="1" applyAlignment="1">
      <alignment/>
    </xf>
    <xf numFmtId="0" fontId="11" fillId="33" borderId="30" xfId="0" applyFont="1" applyFill="1" applyBorder="1" applyAlignment="1">
      <alignment/>
    </xf>
    <xf numFmtId="3" fontId="53" fillId="0" borderId="22" xfId="0" applyNumberFormat="1" applyFont="1" applyFill="1" applyBorder="1" applyAlignment="1">
      <alignment/>
    </xf>
    <xf numFmtId="3" fontId="53" fillId="0" borderId="32" xfId="0" applyNumberFormat="1" applyFont="1" applyFill="1" applyBorder="1" applyAlignment="1">
      <alignment/>
    </xf>
    <xf numFmtId="3" fontId="54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9" fontId="11" fillId="0" borderId="0" xfId="52" applyFont="1" applyAlignment="1">
      <alignment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3" fillId="0" borderId="35" xfId="0" applyFont="1" applyBorder="1" applyAlignment="1">
      <alignment horizontal="left"/>
    </xf>
    <xf numFmtId="0" fontId="10" fillId="0" borderId="39" xfId="0" applyFont="1" applyBorder="1" applyAlignment="1">
      <alignment horizontal="center" vertical="center" wrapText="1"/>
    </xf>
    <xf numFmtId="164" fontId="0" fillId="0" borderId="0" xfId="46" applyFont="1" applyAlignment="1">
      <alignment/>
    </xf>
    <xf numFmtId="3" fontId="2" fillId="0" borderId="42" xfId="0" applyNumberFormat="1" applyFont="1" applyBorder="1" applyAlignment="1">
      <alignment horizontal="centerContinuous" vertical="center" wrapText="1"/>
    </xf>
    <xf numFmtId="0" fontId="3" fillId="0" borderId="43" xfId="0" applyFont="1" applyBorder="1" applyAlignment="1">
      <alignment/>
    </xf>
    <xf numFmtId="3" fontId="2" fillId="0" borderId="44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3" fillId="0" borderId="35" xfId="0" applyFont="1" applyBorder="1" applyAlignment="1">
      <alignment horizontal="left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3" fontId="9" fillId="0" borderId="2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2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657225</xdr:colOff>
      <xdr:row>7</xdr:row>
      <xdr:rowOff>0</xdr:rowOff>
    </xdr:from>
    <xdr:to>
      <xdr:col>24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012632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657225</xdr:colOff>
      <xdr:row>7</xdr:row>
      <xdr:rowOff>0</xdr:rowOff>
    </xdr:from>
    <xdr:to>
      <xdr:col>24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1221700" y="1209675"/>
          <a:ext cx="1781175" cy="233362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4</xdr:col>
      <xdr:colOff>1209675</xdr:colOff>
      <xdr:row>3</xdr:row>
      <xdr:rowOff>123825</xdr:rowOff>
    </xdr:to>
    <xdr:pic>
      <xdr:nvPicPr>
        <xdr:cNvPr id="10" name="2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428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E46">
      <selection activeCell="K21" sqref="K21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9" width="22.00390625" style="0" customWidth="1"/>
    <col min="10" max="10" width="23.7109375" style="1" customWidth="1"/>
    <col min="11" max="11" width="27.140625" style="1" customWidth="1"/>
    <col min="12" max="12" width="2.7109375" style="0" customWidth="1"/>
    <col min="13" max="13" width="21.7109375" style="0" bestFit="1" customWidth="1"/>
    <col min="14" max="14" width="19.57421875" style="0" customWidth="1"/>
  </cols>
  <sheetData>
    <row r="1" ht="4.5" customHeight="1">
      <c r="K1" s="61"/>
    </row>
    <row r="2" spans="4:12" s="2" customFormat="1" ht="15">
      <c r="D2" s="3"/>
      <c r="E2" s="3"/>
      <c r="F2" s="3" t="s">
        <v>0</v>
      </c>
      <c r="G2" s="3"/>
      <c r="H2" s="3"/>
      <c r="I2" s="3"/>
      <c r="J2" s="4"/>
      <c r="K2" s="62"/>
      <c r="L2" s="5"/>
    </row>
    <row r="3" spans="4:12" s="2" customFormat="1" ht="15">
      <c r="D3" s="6"/>
      <c r="E3" s="6"/>
      <c r="F3" s="6" t="s">
        <v>51</v>
      </c>
      <c r="G3" s="6"/>
      <c r="H3" s="6"/>
      <c r="I3" s="6"/>
      <c r="J3" s="4"/>
      <c r="K3" s="62"/>
      <c r="L3" s="5"/>
    </row>
    <row r="4" spans="4:12" s="2" customFormat="1" ht="15">
      <c r="D4" s="6"/>
      <c r="E4" s="6"/>
      <c r="F4" s="6" t="s">
        <v>1</v>
      </c>
      <c r="G4" s="6"/>
      <c r="H4" s="6"/>
      <c r="I4" s="6"/>
      <c r="J4" s="4"/>
      <c r="K4" s="62"/>
      <c r="L4" s="5"/>
    </row>
    <row r="5" spans="11:13" ht="12.75">
      <c r="K5" s="61"/>
      <c r="M5" s="112" t="s">
        <v>62</v>
      </c>
    </row>
    <row r="6" spans="6:13" ht="12.75">
      <c r="F6" t="s">
        <v>2</v>
      </c>
      <c r="K6" s="61"/>
      <c r="M6" s="112" t="s">
        <v>63</v>
      </c>
    </row>
    <row r="7" spans="4:13" s="7" customFormat="1" ht="12">
      <c r="D7" s="48" t="s">
        <v>39</v>
      </c>
      <c r="E7" s="8" t="s">
        <v>3</v>
      </c>
      <c r="J7" s="9"/>
      <c r="K7" s="28"/>
      <c r="M7" s="7" t="s">
        <v>64</v>
      </c>
    </row>
    <row r="8" spans="4:13" s="7" customFormat="1" ht="12">
      <c r="D8" s="48" t="s">
        <v>40</v>
      </c>
      <c r="J8" s="9"/>
      <c r="K8" s="28"/>
      <c r="M8" s="7" t="s">
        <v>65</v>
      </c>
    </row>
    <row r="9" spans="4:13" s="7" customFormat="1" ht="12">
      <c r="D9" s="48" t="s">
        <v>41</v>
      </c>
      <c r="E9" s="10" t="s">
        <v>0</v>
      </c>
      <c r="J9" s="9"/>
      <c r="K9" s="28"/>
      <c r="M9" s="7" t="s">
        <v>66</v>
      </c>
    </row>
    <row r="10" spans="4:11" s="7" customFormat="1" ht="12">
      <c r="D10" s="48" t="s">
        <v>72</v>
      </c>
      <c r="H10" s="9"/>
      <c r="I10" s="9">
        <f>+H9-H10</f>
        <v>0</v>
      </c>
      <c r="J10" s="9"/>
      <c r="K10" s="63" t="s">
        <v>44</v>
      </c>
    </row>
    <row r="11" spans="10:11" s="7" customFormat="1" ht="4.5" customHeight="1" thickBot="1">
      <c r="J11" s="9"/>
      <c r="K11" s="28"/>
    </row>
    <row r="12" spans="1:11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96"/>
      <c r="G12" s="98" t="s">
        <v>68</v>
      </c>
      <c r="H12" s="98" t="s">
        <v>69</v>
      </c>
      <c r="I12" s="106" t="s">
        <v>70</v>
      </c>
      <c r="J12" s="98" t="s">
        <v>42</v>
      </c>
      <c r="K12" s="14" t="s">
        <v>71</v>
      </c>
    </row>
    <row r="13" spans="3:11" s="15" customFormat="1" ht="12" thickBot="1">
      <c r="C13" s="92"/>
      <c r="D13" s="17"/>
      <c r="E13" s="16"/>
      <c r="F13" s="94"/>
      <c r="G13" s="94"/>
      <c r="H13" s="116"/>
      <c r="I13" s="94"/>
      <c r="J13" s="99">
        <v>1</v>
      </c>
      <c r="K13" s="18">
        <v>2</v>
      </c>
    </row>
    <row r="14" spans="3:11" s="11" customFormat="1" ht="4.5" customHeight="1" thickBot="1">
      <c r="C14" s="93"/>
      <c r="F14" s="95"/>
      <c r="G14" s="95"/>
      <c r="H14" s="95"/>
      <c r="I14" s="95"/>
      <c r="J14" s="97"/>
      <c r="K14" s="64"/>
    </row>
    <row r="15" spans="4:13" s="19" customFormat="1" ht="19.5" thickBot="1">
      <c r="D15" s="20">
        <v>3000</v>
      </c>
      <c r="E15" s="21" t="s">
        <v>6</v>
      </c>
      <c r="F15" s="108"/>
      <c r="G15" s="49">
        <f>+G16</f>
        <v>7923482000</v>
      </c>
      <c r="H15" s="49">
        <f>+H16</f>
        <v>547205907</v>
      </c>
      <c r="I15" s="49">
        <f>+I16</f>
        <v>547205907</v>
      </c>
      <c r="J15" s="49">
        <f>J$16+J$33+J$47</f>
        <v>0</v>
      </c>
      <c r="K15" s="23">
        <f>K16+K33+K47</f>
        <v>387480000</v>
      </c>
      <c r="M15" s="113"/>
    </row>
    <row r="16" spans="3:11" s="24" customFormat="1" ht="15.75" outlineLevel="1">
      <c r="C16" s="78"/>
      <c r="D16" s="70">
        <v>3100</v>
      </c>
      <c r="E16" s="25" t="s">
        <v>7</v>
      </c>
      <c r="F16" s="25"/>
      <c r="G16" s="30">
        <f>G20+G29+G33</f>
        <v>7923482000</v>
      </c>
      <c r="H16" s="30">
        <f>H19+H29+H33</f>
        <v>547205907</v>
      </c>
      <c r="I16" s="30">
        <f>I19+I29+I33</f>
        <v>547205907</v>
      </c>
      <c r="J16" s="30">
        <f>J$17+J$19</f>
        <v>0</v>
      </c>
      <c r="K16" s="91">
        <f>K17+K19</f>
        <v>387480000</v>
      </c>
    </row>
    <row r="17" spans="3:11" s="26" customFormat="1" ht="15" outlineLevel="2">
      <c r="C17" s="79"/>
      <c r="D17" s="71">
        <v>3110</v>
      </c>
      <c r="E17" s="88" t="s">
        <v>8</v>
      </c>
      <c r="F17" s="89"/>
      <c r="G17" s="104">
        <f>+I15-I16</f>
        <v>0</v>
      </c>
      <c r="H17" s="51">
        <f>H18</f>
        <v>0</v>
      </c>
      <c r="I17" s="51">
        <f>I18</f>
        <v>0</v>
      </c>
      <c r="J17" s="51">
        <f>J18</f>
        <v>0</v>
      </c>
      <c r="K17" s="65">
        <f>K18</f>
        <v>0</v>
      </c>
    </row>
    <row r="18" spans="3:11" s="7" customFormat="1" ht="12" outlineLevel="2">
      <c r="C18" s="80"/>
      <c r="D18" s="72">
        <v>3112</v>
      </c>
      <c r="E18" s="130" t="s">
        <v>9</v>
      </c>
      <c r="F18" s="130"/>
      <c r="G18" s="114"/>
      <c r="H18" s="32"/>
      <c r="I18" s="32"/>
      <c r="J18" s="32"/>
      <c r="K18" s="66"/>
    </row>
    <row r="19" spans="3:13" s="26" customFormat="1" ht="15.75" outlineLevel="2">
      <c r="C19" s="79"/>
      <c r="D19" s="30">
        <v>3120</v>
      </c>
      <c r="E19" s="30" t="s">
        <v>10</v>
      </c>
      <c r="F19" s="30"/>
      <c r="G19" s="30">
        <f>G20+G29+G33</f>
        <v>7923482000</v>
      </c>
      <c r="H19" s="30">
        <f>H20</f>
        <v>547205907</v>
      </c>
      <c r="I19" s="30">
        <f>I20</f>
        <v>547205907</v>
      </c>
      <c r="J19" s="30">
        <f>SUM(J20+J29)</f>
        <v>0</v>
      </c>
      <c r="K19" s="90">
        <f>K20++K25+K26+K27+K28+K29</f>
        <v>387480000</v>
      </c>
      <c r="M19" s="53"/>
    </row>
    <row r="20" spans="3:13" s="7" customFormat="1" ht="12.75" outlineLevel="3">
      <c r="C20" s="80"/>
      <c r="D20" s="72">
        <v>3121</v>
      </c>
      <c r="E20" s="128" t="s">
        <v>49</v>
      </c>
      <c r="F20" s="129"/>
      <c r="G20" s="52">
        <f>SUM(G21:G28)</f>
        <v>7731000000</v>
      </c>
      <c r="H20" s="52">
        <f>SUM(H21:H28)</f>
        <v>547205907</v>
      </c>
      <c r="I20" s="52">
        <f>SUM(I21:I28)</f>
        <v>547205907</v>
      </c>
      <c r="J20" s="52">
        <f>SUM(J21:J28)</f>
        <v>0</v>
      </c>
      <c r="K20" s="52">
        <f>SUM(K21:K28)</f>
        <v>387480000</v>
      </c>
      <c r="M20" s="9"/>
    </row>
    <row r="21" spans="1:13" s="7" customFormat="1" ht="19.5" customHeight="1" outlineLevel="3">
      <c r="A21" s="102">
        <v>245301</v>
      </c>
      <c r="B21" s="100" t="s">
        <v>53</v>
      </c>
      <c r="C21" s="80"/>
      <c r="D21" s="72"/>
      <c r="E21" s="130" t="s">
        <v>45</v>
      </c>
      <c r="F21" s="130"/>
      <c r="G21" s="52">
        <v>5613000000</v>
      </c>
      <c r="H21" s="52">
        <v>528606170</v>
      </c>
      <c r="I21" s="52">
        <f>+H21</f>
        <v>528606170</v>
      </c>
      <c r="J21" s="103">
        <v>0</v>
      </c>
      <c r="K21" s="107">
        <v>387480000</v>
      </c>
      <c r="M21" s="59"/>
    </row>
    <row r="22" spans="3:13" s="7" customFormat="1" ht="12.75" outlineLevel="3">
      <c r="C22" s="80"/>
      <c r="D22" s="72"/>
      <c r="E22" s="130" t="s">
        <v>46</v>
      </c>
      <c r="F22" s="130"/>
      <c r="G22" s="52">
        <v>149000000</v>
      </c>
      <c r="H22" s="103">
        <v>18599737</v>
      </c>
      <c r="I22" s="52">
        <f>+H22</f>
        <v>18599737</v>
      </c>
      <c r="J22" s="103">
        <v>0</v>
      </c>
      <c r="K22" s="107"/>
      <c r="M22" s="59"/>
    </row>
    <row r="23" spans="1:13" s="7" customFormat="1" ht="24.75" customHeight="1" outlineLevel="3">
      <c r="A23" s="102">
        <v>439005</v>
      </c>
      <c r="B23" s="100" t="s">
        <v>54</v>
      </c>
      <c r="C23" s="80"/>
      <c r="D23" s="72"/>
      <c r="E23" s="130" t="s">
        <v>47</v>
      </c>
      <c r="F23" s="130"/>
      <c r="G23" s="103">
        <v>109000000</v>
      </c>
      <c r="H23" s="103"/>
      <c r="I23" s="52">
        <f>+H23</f>
        <v>0</v>
      </c>
      <c r="J23" s="32">
        <f>18965760-18965760</f>
        <v>0</v>
      </c>
      <c r="K23" s="107"/>
      <c r="M23" s="9"/>
    </row>
    <row r="24" spans="1:13" s="7" customFormat="1" ht="21" customHeight="1" outlineLevel="3">
      <c r="A24" s="102">
        <v>439014</v>
      </c>
      <c r="B24" s="100" t="s">
        <v>55</v>
      </c>
      <c r="C24" s="80"/>
      <c r="D24" s="72"/>
      <c r="E24" s="130" t="s">
        <v>48</v>
      </c>
      <c r="F24" s="130"/>
      <c r="G24" s="52">
        <v>1860000000</v>
      </c>
      <c r="H24" s="52"/>
      <c r="I24" s="52">
        <f>+H24</f>
        <v>0</v>
      </c>
      <c r="J24" s="103">
        <v>0</v>
      </c>
      <c r="K24" s="66"/>
      <c r="M24" s="59"/>
    </row>
    <row r="25" spans="3:13" s="7" customFormat="1" ht="12.75" outlineLevel="3">
      <c r="C25" s="80"/>
      <c r="D25" s="72">
        <v>3123</v>
      </c>
      <c r="E25" s="128" t="s">
        <v>11</v>
      </c>
      <c r="F25" s="129"/>
      <c r="G25" s="115"/>
      <c r="H25" s="52"/>
      <c r="I25" s="52"/>
      <c r="J25" s="32"/>
      <c r="K25" s="66"/>
      <c r="M25" s="9"/>
    </row>
    <row r="26" spans="3:13" s="7" customFormat="1" ht="12" outlineLevel="3">
      <c r="C26" s="80"/>
      <c r="D26" s="72">
        <v>3124</v>
      </c>
      <c r="E26" s="130" t="s">
        <v>12</v>
      </c>
      <c r="F26" s="130"/>
      <c r="G26" s="114"/>
      <c r="H26" s="32"/>
      <c r="I26" s="32"/>
      <c r="J26" s="32"/>
      <c r="K26" s="66"/>
      <c r="M26" s="9"/>
    </row>
    <row r="27" spans="3:13" s="7" customFormat="1" ht="12" outlineLevel="3">
      <c r="C27" s="80"/>
      <c r="D27" s="72">
        <v>3125</v>
      </c>
      <c r="E27" s="84" t="s">
        <v>13</v>
      </c>
      <c r="F27" s="72"/>
      <c r="G27" s="72"/>
      <c r="H27" s="32"/>
      <c r="I27" s="32"/>
      <c r="J27" s="32"/>
      <c r="K27" s="66"/>
      <c r="M27" s="9"/>
    </row>
    <row r="28" spans="3:13" s="7" customFormat="1" ht="12" outlineLevel="3">
      <c r="C28" s="80"/>
      <c r="D28" s="72">
        <v>3126</v>
      </c>
      <c r="E28" s="50" t="s">
        <v>14</v>
      </c>
      <c r="F28" s="50"/>
      <c r="G28" s="50"/>
      <c r="H28" s="32"/>
      <c r="I28" s="32"/>
      <c r="J28" s="32"/>
      <c r="K28" s="66"/>
      <c r="M28" s="57"/>
    </row>
    <row r="29" spans="3:14" s="7" customFormat="1" ht="15.75" outlineLevel="3">
      <c r="C29" s="80"/>
      <c r="D29" s="73">
        <v>3128</v>
      </c>
      <c r="E29" s="54" t="s">
        <v>15</v>
      </c>
      <c r="F29" s="73"/>
      <c r="G29" s="30">
        <f>SUM(G30:G32)</f>
        <v>0</v>
      </c>
      <c r="H29" s="30">
        <f>SUM(H30:H32)</f>
        <v>0</v>
      </c>
      <c r="I29" s="30">
        <f>SUM(I30:I32)</f>
        <v>0</v>
      </c>
      <c r="J29" s="30">
        <f>SUM(J30:J32)</f>
        <v>0</v>
      </c>
      <c r="K29" s="90">
        <f>SUM(K30:K32)</f>
        <v>0</v>
      </c>
      <c r="M29" s="57"/>
      <c r="N29" s="57"/>
    </row>
    <row r="30" spans="1:14" s="7" customFormat="1" ht="16.5" customHeight="1" outlineLevel="3">
      <c r="A30" s="102" t="s">
        <v>57</v>
      </c>
      <c r="B30" s="101" t="s">
        <v>58</v>
      </c>
      <c r="C30" s="80"/>
      <c r="D30" s="72"/>
      <c r="E30" s="84" t="s">
        <v>67</v>
      </c>
      <c r="F30" s="72"/>
      <c r="G30" s="72"/>
      <c r="H30" s="103"/>
      <c r="I30" s="52">
        <f>+H30</f>
        <v>0</v>
      </c>
      <c r="J30" s="103">
        <v>0</v>
      </c>
      <c r="K30" s="111"/>
      <c r="M30" s="57"/>
      <c r="N30" s="57"/>
    </row>
    <row r="31" spans="1:14" s="7" customFormat="1" ht="16.5" customHeight="1" outlineLevel="3">
      <c r="A31" s="102">
        <v>480819</v>
      </c>
      <c r="B31" s="100" t="s">
        <v>27</v>
      </c>
      <c r="C31" s="80"/>
      <c r="D31" s="72"/>
      <c r="E31" s="84" t="s">
        <v>50</v>
      </c>
      <c r="F31" s="72"/>
      <c r="G31" s="72"/>
      <c r="H31" s="103"/>
      <c r="I31" s="103"/>
      <c r="J31" s="103">
        <v>0</v>
      </c>
      <c r="K31" s="111"/>
      <c r="M31" s="57"/>
      <c r="N31" s="57"/>
    </row>
    <row r="32" spans="1:13" s="7" customFormat="1" ht="12.75" customHeight="1" outlineLevel="3">
      <c r="A32" s="102">
        <v>480522</v>
      </c>
      <c r="B32" s="100" t="s">
        <v>59</v>
      </c>
      <c r="C32" s="80"/>
      <c r="D32" s="72"/>
      <c r="E32" s="50" t="s">
        <v>43</v>
      </c>
      <c r="F32" s="50"/>
      <c r="G32" s="50"/>
      <c r="H32" s="32"/>
      <c r="I32" s="32"/>
      <c r="J32" s="103">
        <v>0</v>
      </c>
      <c r="K32" s="110"/>
      <c r="M32" s="57"/>
    </row>
    <row r="33" spans="1:13" s="24" customFormat="1" ht="15.75" outlineLevel="1">
      <c r="A33" s="7"/>
      <c r="C33" s="78"/>
      <c r="D33" s="73">
        <v>3200</v>
      </c>
      <c r="E33" s="54" t="s">
        <v>16</v>
      </c>
      <c r="F33" s="54"/>
      <c r="G33" s="30">
        <f>SUM(G34:G46)</f>
        <v>192482000</v>
      </c>
      <c r="H33" s="30">
        <f>SUM(H34:H46)</f>
        <v>0</v>
      </c>
      <c r="I33" s="30">
        <f>SUM(I34:I46)</f>
        <v>0</v>
      </c>
      <c r="J33" s="30">
        <f>SUM(J34:J46)</f>
        <v>0</v>
      </c>
      <c r="K33" s="90">
        <f>SUM(K34:K46)</f>
        <v>0</v>
      </c>
      <c r="M33" s="58"/>
    </row>
    <row r="34" spans="3:11" ht="12.75" outlineLevel="2">
      <c r="C34" s="81"/>
      <c r="D34" s="74">
        <v>3210</v>
      </c>
      <c r="E34" s="86" t="s">
        <v>17</v>
      </c>
      <c r="F34" s="85"/>
      <c r="G34" s="85"/>
      <c r="H34" s="33"/>
      <c r="I34" s="33"/>
      <c r="J34" s="33"/>
      <c r="K34" s="67"/>
    </row>
    <row r="35" spans="3:11" s="7" customFormat="1" ht="12" outlineLevel="3">
      <c r="C35" s="80"/>
      <c r="D35" s="72">
        <v>3211</v>
      </c>
      <c r="E35" s="84" t="s">
        <v>18</v>
      </c>
      <c r="F35" s="72"/>
      <c r="G35" s="72"/>
      <c r="H35" s="32"/>
      <c r="I35" s="32"/>
      <c r="J35" s="32"/>
      <c r="K35" s="66"/>
    </row>
    <row r="36" spans="3:11" s="7" customFormat="1" ht="12" outlineLevel="3">
      <c r="C36" s="80"/>
      <c r="D36" s="72">
        <v>3212</v>
      </c>
      <c r="E36" s="84" t="s">
        <v>19</v>
      </c>
      <c r="F36" s="72"/>
      <c r="G36" s="72"/>
      <c r="H36" s="32"/>
      <c r="I36" s="32"/>
      <c r="J36" s="32"/>
      <c r="K36" s="66"/>
    </row>
    <row r="37" spans="3:11" ht="12.75" outlineLevel="2">
      <c r="C37" s="81"/>
      <c r="D37" s="74">
        <v>3220</v>
      </c>
      <c r="E37" s="86" t="s">
        <v>20</v>
      </c>
      <c r="F37" s="85"/>
      <c r="G37" s="85"/>
      <c r="H37" s="32"/>
      <c r="I37" s="32"/>
      <c r="J37" s="32"/>
      <c r="K37" s="67"/>
    </row>
    <row r="38" spans="3:11" s="7" customFormat="1" ht="12" outlineLevel="3">
      <c r="C38" s="80"/>
      <c r="D38" s="72">
        <v>3221</v>
      </c>
      <c r="E38" s="84" t="s">
        <v>18</v>
      </c>
      <c r="F38" s="72"/>
      <c r="G38" s="72"/>
      <c r="H38" s="32"/>
      <c r="I38" s="32"/>
      <c r="J38" s="32"/>
      <c r="K38" s="66"/>
    </row>
    <row r="39" spans="3:11" s="7" customFormat="1" ht="12" outlineLevel="3">
      <c r="C39" s="80"/>
      <c r="D39" s="72">
        <v>3222</v>
      </c>
      <c r="E39" s="84" t="s">
        <v>19</v>
      </c>
      <c r="F39" s="72"/>
      <c r="G39" s="72"/>
      <c r="H39" s="32"/>
      <c r="I39" s="32"/>
      <c r="J39" s="32"/>
      <c r="K39" s="66"/>
    </row>
    <row r="40" spans="1:11" s="7" customFormat="1" ht="22.5" customHeight="1" outlineLevel="2">
      <c r="A40" s="102">
        <v>480535</v>
      </c>
      <c r="B40" s="100" t="s">
        <v>56</v>
      </c>
      <c r="C40" s="80"/>
      <c r="D40" s="72">
        <v>3230</v>
      </c>
      <c r="E40" s="50" t="s">
        <v>21</v>
      </c>
      <c r="F40" s="50"/>
      <c r="G40" s="52">
        <v>0</v>
      </c>
      <c r="H40" s="32"/>
      <c r="I40" s="32"/>
      <c r="J40" s="109"/>
      <c r="K40" s="110"/>
    </row>
    <row r="41" spans="3:11" ht="12.75" outlineLevel="2">
      <c r="C41" s="81"/>
      <c r="D41" s="74">
        <v>3250</v>
      </c>
      <c r="E41" s="55" t="s">
        <v>22</v>
      </c>
      <c r="F41" s="55"/>
      <c r="G41" s="55"/>
      <c r="H41" s="33"/>
      <c r="I41" s="33"/>
      <c r="J41" s="33"/>
      <c r="K41" s="83"/>
    </row>
    <row r="42" spans="3:11" s="7" customFormat="1" ht="12" outlineLevel="3">
      <c r="C42" s="80"/>
      <c r="D42" s="72">
        <v>3251</v>
      </c>
      <c r="E42" s="84" t="s">
        <v>23</v>
      </c>
      <c r="F42" s="72"/>
      <c r="G42" s="72"/>
      <c r="H42" s="32"/>
      <c r="I42" s="32"/>
      <c r="J42" s="32"/>
      <c r="K42" s="66"/>
    </row>
    <row r="43" spans="3:11" s="7" customFormat="1" ht="12" outlineLevel="3">
      <c r="C43" s="80"/>
      <c r="D43" s="72">
        <v>3252</v>
      </c>
      <c r="E43" s="84" t="s">
        <v>24</v>
      </c>
      <c r="F43" s="72"/>
      <c r="G43" s="105"/>
      <c r="H43" s="32"/>
      <c r="I43" s="32"/>
      <c r="J43" s="32"/>
      <c r="K43" s="66"/>
    </row>
    <row r="44" spans="3:11" s="7" customFormat="1" ht="12" outlineLevel="3">
      <c r="C44" s="80"/>
      <c r="D44" s="72">
        <v>3254</v>
      </c>
      <c r="E44" s="50" t="s">
        <v>25</v>
      </c>
      <c r="F44" s="50"/>
      <c r="G44" s="50"/>
      <c r="H44" s="32"/>
      <c r="I44" s="32"/>
      <c r="J44" s="32"/>
      <c r="K44" s="66"/>
    </row>
    <row r="45" spans="3:11" s="7" customFormat="1" ht="12" outlineLevel="3">
      <c r="C45" s="80"/>
      <c r="D45" s="72">
        <v>3255</v>
      </c>
      <c r="E45" s="50" t="s">
        <v>26</v>
      </c>
      <c r="F45" s="50"/>
      <c r="G45" s="50"/>
      <c r="H45" s="32"/>
      <c r="I45" s="32"/>
      <c r="J45" s="32"/>
      <c r="K45" s="66"/>
    </row>
    <row r="46" spans="3:11" ht="12.75" outlineLevel="2">
      <c r="C46" s="81"/>
      <c r="D46" s="74">
        <v>3260</v>
      </c>
      <c r="E46" s="87" t="s">
        <v>27</v>
      </c>
      <c r="F46" s="74"/>
      <c r="G46" s="52">
        <v>192482000</v>
      </c>
      <c r="H46" s="33"/>
      <c r="I46" s="33"/>
      <c r="J46" s="33"/>
      <c r="K46" s="67"/>
    </row>
    <row r="47" spans="3:11" s="24" customFormat="1" ht="15.75" outlineLevel="1">
      <c r="C47" s="78"/>
      <c r="D47" s="73">
        <v>3500</v>
      </c>
      <c r="E47" s="54" t="s">
        <v>28</v>
      </c>
      <c r="F47" s="54"/>
      <c r="G47" s="54"/>
      <c r="H47" s="30"/>
      <c r="I47" s="30"/>
      <c r="J47" s="30"/>
      <c r="K47" s="90"/>
    </row>
    <row r="48" spans="3:11" s="19" customFormat="1" ht="18.75">
      <c r="C48" s="82"/>
      <c r="D48" s="75">
        <v>4000</v>
      </c>
      <c r="E48" s="56" t="s">
        <v>29</v>
      </c>
      <c r="F48" s="56"/>
      <c r="G48" s="34">
        <f>SUM(G49:G51)</f>
        <v>0</v>
      </c>
      <c r="H48" s="34">
        <f>SUM(H49:H51)</f>
        <v>0</v>
      </c>
      <c r="I48" s="34">
        <f>SUM(I49:I51)</f>
        <v>0</v>
      </c>
      <c r="J48" s="34">
        <f>SUM(J49:J51)</f>
        <v>0</v>
      </c>
      <c r="K48" s="68">
        <f>SUM(K49:K51)</f>
        <v>0</v>
      </c>
    </row>
    <row r="49" spans="3:11" ht="12.75" outlineLevel="1">
      <c r="C49" s="81"/>
      <c r="D49" s="74">
        <v>4100</v>
      </c>
      <c r="E49" s="55" t="s">
        <v>30</v>
      </c>
      <c r="F49" s="55"/>
      <c r="G49" s="55"/>
      <c r="H49" s="33"/>
      <c r="I49" s="33"/>
      <c r="J49" s="33"/>
      <c r="K49" s="67"/>
    </row>
    <row r="50" spans="3:11" ht="12.75" outlineLevel="1">
      <c r="C50" s="81"/>
      <c r="D50" s="74">
        <v>4200</v>
      </c>
      <c r="E50" s="55" t="s">
        <v>31</v>
      </c>
      <c r="F50" s="55"/>
      <c r="G50" s="55"/>
      <c r="H50" s="33"/>
      <c r="I50" s="33"/>
      <c r="J50" s="33"/>
      <c r="K50" s="67"/>
    </row>
    <row r="51" spans="3:11" ht="13.5" outlineLevel="1" thickBot="1">
      <c r="C51" s="81"/>
      <c r="D51" s="76">
        <v>4300</v>
      </c>
      <c r="E51" s="35" t="s">
        <v>32</v>
      </c>
      <c r="F51" s="35"/>
      <c r="G51" s="35"/>
      <c r="H51" s="36"/>
      <c r="I51" s="36"/>
      <c r="J51" s="60"/>
      <c r="K51" s="37"/>
    </row>
    <row r="52" spans="3:11" s="19" customFormat="1" ht="18" thickBot="1">
      <c r="C52" s="82"/>
      <c r="D52" s="77" t="s">
        <v>33</v>
      </c>
      <c r="E52" s="21"/>
      <c r="F52" s="21"/>
      <c r="G52" s="22">
        <f>G48+G15</f>
        <v>7923482000</v>
      </c>
      <c r="H52" s="22">
        <f>H48+H15</f>
        <v>547205907</v>
      </c>
      <c r="I52" s="22">
        <f>I48+I15</f>
        <v>547205907</v>
      </c>
      <c r="J52" s="22">
        <f>J48+J15</f>
        <v>0</v>
      </c>
      <c r="K52" s="69">
        <f>K48+K15</f>
        <v>387480000</v>
      </c>
    </row>
    <row r="54" spans="5:11" s="38" customFormat="1" ht="12" thickBot="1">
      <c r="E54" s="39" t="s">
        <v>34</v>
      </c>
      <c r="F54" s="39"/>
      <c r="G54" s="39"/>
      <c r="H54" s="39"/>
      <c r="I54" s="39"/>
      <c r="J54" s="40"/>
      <c r="K54" s="41"/>
    </row>
    <row r="55" spans="5:11" s="42" customFormat="1" ht="24.75" customHeight="1" thickBot="1">
      <c r="E55" s="131" t="s">
        <v>74</v>
      </c>
      <c r="F55" s="132"/>
      <c r="G55" s="132"/>
      <c r="H55" s="132"/>
      <c r="I55" s="133"/>
      <c r="J55" s="118"/>
      <c r="K55" s="43" t="s">
        <v>73</v>
      </c>
    </row>
    <row r="56" spans="5:11" s="7" customFormat="1" ht="12">
      <c r="E56" s="119" t="s">
        <v>61</v>
      </c>
      <c r="F56" s="29"/>
      <c r="G56" s="29"/>
      <c r="H56" s="29"/>
      <c r="I56" s="29"/>
      <c r="J56" s="120">
        <v>0</v>
      </c>
      <c r="K56" s="120">
        <f>SUM(K57:K58)</f>
        <v>387480000</v>
      </c>
    </row>
    <row r="57" spans="5:11" s="7" customFormat="1" ht="11.25">
      <c r="E57" s="44" t="s">
        <v>35</v>
      </c>
      <c r="F57" s="27"/>
      <c r="G57" s="27"/>
      <c r="H57" s="27"/>
      <c r="I57" s="31"/>
      <c r="J57" s="121">
        <f>+I16</f>
        <v>547205907</v>
      </c>
      <c r="K57" s="121">
        <f>K16</f>
        <v>387480000</v>
      </c>
    </row>
    <row r="58" spans="5:11" s="7" customFormat="1" ht="11.25">
      <c r="E58" s="45" t="s">
        <v>36</v>
      </c>
      <c r="F58" s="31"/>
      <c r="G58" s="31"/>
      <c r="H58" s="31"/>
      <c r="I58" s="31"/>
      <c r="J58" s="122">
        <f>H33</f>
        <v>0</v>
      </c>
      <c r="K58" s="122">
        <f>K33</f>
        <v>0</v>
      </c>
    </row>
    <row r="59" spans="5:11" s="7" customFormat="1" ht="11.25">
      <c r="E59" s="45" t="s">
        <v>37</v>
      </c>
      <c r="F59" s="31"/>
      <c r="G59" s="31"/>
      <c r="H59" s="31"/>
      <c r="I59" s="31"/>
      <c r="J59" s="122">
        <f>J48</f>
        <v>0</v>
      </c>
      <c r="K59" s="122">
        <f>K48</f>
        <v>0</v>
      </c>
    </row>
    <row r="60" spans="5:11" s="7" customFormat="1" ht="12" thickBot="1">
      <c r="E60" s="46" t="s">
        <v>38</v>
      </c>
      <c r="F60" s="47"/>
      <c r="G60" s="47"/>
      <c r="H60" s="47"/>
      <c r="I60" s="47"/>
      <c r="J60" s="123">
        <f>SUM(J57:J59)</f>
        <v>547205907</v>
      </c>
      <c r="K60" s="123">
        <f>SUM(K59+K56)</f>
        <v>387480000</v>
      </c>
    </row>
    <row r="64" spans="4:14" ht="12.75">
      <c r="D64" s="134"/>
      <c r="E64" s="134"/>
      <c r="F64" s="134"/>
      <c r="G64" s="134"/>
      <c r="H64" s="134"/>
      <c r="I64" s="134"/>
      <c r="J64" s="134"/>
      <c r="K64" s="134"/>
      <c r="N64" s="117"/>
    </row>
    <row r="65" spans="8:14" ht="12.75">
      <c r="H65" s="117"/>
      <c r="N65" s="117"/>
    </row>
    <row r="66" spans="8:14" ht="12.75">
      <c r="H66" s="117"/>
      <c r="N66" s="117"/>
    </row>
    <row r="67" spans="8:14" ht="12.75">
      <c r="H67" s="117"/>
      <c r="N67" s="117"/>
    </row>
    <row r="69" spans="7:8" ht="12.75">
      <c r="G69" s="117"/>
      <c r="H69" s="117"/>
    </row>
    <row r="70" spans="7:8" ht="12.75">
      <c r="G70" s="117"/>
      <c r="H70" s="117"/>
    </row>
    <row r="71" spans="7:8" ht="12.75">
      <c r="G71" s="117"/>
      <c r="H71" s="117"/>
    </row>
    <row r="72" ht="12.75">
      <c r="H72" s="117"/>
    </row>
  </sheetData>
  <sheetProtection/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C1">
      <selection activeCell="D1" sqref="D1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8.140625" style="0" customWidth="1"/>
    <col min="5" max="5" width="24.7109375" style="0" customWidth="1"/>
    <col min="6" max="9" width="22.00390625" style="0" customWidth="1"/>
    <col min="10" max="10" width="23.7109375" style="1" customWidth="1"/>
    <col min="11" max="11" width="27.140625" style="1" customWidth="1"/>
    <col min="12" max="12" width="2.7109375" style="0" customWidth="1"/>
    <col min="13" max="13" width="21.7109375" style="0" bestFit="1" customWidth="1"/>
    <col min="14" max="14" width="19.57421875" style="0" customWidth="1"/>
  </cols>
  <sheetData>
    <row r="1" ht="12.75">
      <c r="K1" s="61"/>
    </row>
    <row r="2" spans="4:12" s="2" customFormat="1" ht="15">
      <c r="D2" s="3"/>
      <c r="E2" s="3"/>
      <c r="F2" s="3" t="s">
        <v>0</v>
      </c>
      <c r="G2" s="3"/>
      <c r="H2" s="3"/>
      <c r="I2" s="3"/>
      <c r="J2" s="4"/>
      <c r="K2" s="62"/>
      <c r="L2" s="5"/>
    </row>
    <row r="3" spans="4:12" s="2" customFormat="1" ht="15">
      <c r="D3" s="6"/>
      <c r="E3" s="6"/>
      <c r="F3" s="6" t="s">
        <v>51</v>
      </c>
      <c r="G3" s="6"/>
      <c r="H3" s="6"/>
      <c r="I3" s="6"/>
      <c r="J3" s="4"/>
      <c r="K3" s="62"/>
      <c r="L3" s="5"/>
    </row>
    <row r="4" spans="4:12" s="2" customFormat="1" ht="15">
      <c r="D4" s="6"/>
      <c r="E4" s="6"/>
      <c r="F4" s="6" t="s">
        <v>1</v>
      </c>
      <c r="G4" s="6"/>
      <c r="H4" s="6"/>
      <c r="I4" s="6"/>
      <c r="J4" s="4"/>
      <c r="K4" s="62"/>
      <c r="L4" s="5"/>
    </row>
    <row r="5" spans="11:13" ht="12.75">
      <c r="K5" s="61"/>
      <c r="M5" s="112"/>
    </row>
    <row r="6" spans="6:13" ht="12.75">
      <c r="F6" t="s">
        <v>2</v>
      </c>
      <c r="K6" s="61"/>
      <c r="M6" s="112"/>
    </row>
    <row r="7" spans="4:11" s="7" customFormat="1" ht="12">
      <c r="D7" s="48" t="s">
        <v>39</v>
      </c>
      <c r="E7" s="8" t="s">
        <v>3</v>
      </c>
      <c r="J7" s="9"/>
      <c r="K7" s="28"/>
    </row>
    <row r="8" spans="4:11" s="7" customFormat="1" ht="12">
      <c r="D8" s="48" t="s">
        <v>40</v>
      </c>
      <c r="J8" s="9"/>
      <c r="K8" s="28"/>
    </row>
    <row r="9" spans="4:11" s="7" customFormat="1" ht="12">
      <c r="D9" s="48" t="s">
        <v>41</v>
      </c>
      <c r="E9" s="10" t="s">
        <v>0</v>
      </c>
      <c r="J9" s="9"/>
      <c r="K9" s="28"/>
    </row>
    <row r="10" spans="4:11" s="7" customFormat="1" ht="12">
      <c r="D10" s="48" t="s">
        <v>72</v>
      </c>
      <c r="H10" s="9"/>
      <c r="I10" s="9">
        <f>+H9-H10</f>
        <v>0</v>
      </c>
      <c r="J10" s="9"/>
      <c r="K10" s="63" t="s">
        <v>44</v>
      </c>
    </row>
    <row r="11" spans="10:11" s="7" customFormat="1" ht="12.75" thickBot="1">
      <c r="J11" s="9"/>
      <c r="K11" s="28"/>
    </row>
    <row r="12" spans="1:11" s="11" customFormat="1" ht="127.5">
      <c r="A12" s="11" t="s">
        <v>52</v>
      </c>
      <c r="B12" s="11" t="s">
        <v>60</v>
      </c>
      <c r="D12" s="12" t="s">
        <v>4</v>
      </c>
      <c r="E12" s="13" t="s">
        <v>5</v>
      </c>
      <c r="F12" s="96"/>
      <c r="G12" s="98" t="s">
        <v>68</v>
      </c>
      <c r="H12" s="98" t="s">
        <v>75</v>
      </c>
      <c r="I12" s="106" t="s">
        <v>70</v>
      </c>
      <c r="J12" s="98" t="s">
        <v>42</v>
      </c>
      <c r="K12" s="14" t="s">
        <v>76</v>
      </c>
    </row>
    <row r="13" spans="3:11" s="15" customFormat="1" ht="12" thickBot="1">
      <c r="C13" s="92"/>
      <c r="D13" s="17"/>
      <c r="E13" s="16"/>
      <c r="F13" s="94"/>
      <c r="G13" s="94"/>
      <c r="H13" s="116"/>
      <c r="I13" s="94"/>
      <c r="J13" s="99">
        <v>1</v>
      </c>
      <c r="K13" s="18">
        <v>2</v>
      </c>
    </row>
    <row r="14" spans="3:11" s="11" customFormat="1" ht="13.5" thickBot="1">
      <c r="C14" s="93"/>
      <c r="F14" s="95"/>
      <c r="G14" s="95"/>
      <c r="H14" s="95"/>
      <c r="I14" s="95"/>
      <c r="J14" s="97"/>
      <c r="K14" s="64"/>
    </row>
    <row r="15" spans="4:13" s="19" customFormat="1" ht="18" thickBot="1">
      <c r="D15" s="20">
        <v>3000</v>
      </c>
      <c r="E15" s="21" t="s">
        <v>6</v>
      </c>
      <c r="F15" s="108"/>
      <c r="G15" s="49">
        <f>+G16</f>
        <v>7923482000</v>
      </c>
      <c r="H15" s="49">
        <f>+H16</f>
        <v>250000000</v>
      </c>
      <c r="I15" s="49">
        <f>+I16</f>
        <v>797205907</v>
      </c>
      <c r="J15" s="49">
        <f>J$16+J$33+J$47</f>
        <v>0</v>
      </c>
      <c r="K15" s="23">
        <f>K16+K33+K47</f>
        <v>262428715</v>
      </c>
      <c r="M15" s="113"/>
    </row>
    <row r="16" spans="3:11" s="24" customFormat="1" ht="15">
      <c r="C16" s="78"/>
      <c r="D16" s="70">
        <v>3100</v>
      </c>
      <c r="E16" s="25" t="s">
        <v>7</v>
      </c>
      <c r="F16" s="25"/>
      <c r="G16" s="30">
        <f>G20+G29+G33</f>
        <v>7923482000</v>
      </c>
      <c r="H16" s="30">
        <f>H19+H29+H33</f>
        <v>250000000</v>
      </c>
      <c r="I16" s="30">
        <f>I19+I29+I33</f>
        <v>797205907</v>
      </c>
      <c r="J16" s="30">
        <f>J$17+J$19</f>
        <v>0</v>
      </c>
      <c r="K16" s="91">
        <f>K17+K19</f>
        <v>262428715</v>
      </c>
    </row>
    <row r="17" spans="3:11" s="26" customFormat="1" ht="13.5" outlineLevel="2">
      <c r="C17" s="79"/>
      <c r="D17" s="71">
        <v>3110</v>
      </c>
      <c r="E17" s="88" t="s">
        <v>8</v>
      </c>
      <c r="F17" s="89"/>
      <c r="G17" s="104">
        <f>+I15-I16</f>
        <v>0</v>
      </c>
      <c r="H17" s="51">
        <f>H18</f>
        <v>0</v>
      </c>
      <c r="I17" s="51">
        <f>I18</f>
        <v>0</v>
      </c>
      <c r="J17" s="51">
        <f>J18</f>
        <v>0</v>
      </c>
      <c r="K17" s="65">
        <f>K18</f>
        <v>0</v>
      </c>
    </row>
    <row r="18" spans="3:11" s="7" customFormat="1" ht="11.25" outlineLevel="2">
      <c r="C18" s="80"/>
      <c r="D18" s="72">
        <v>3112</v>
      </c>
      <c r="E18" s="130" t="s">
        <v>9</v>
      </c>
      <c r="F18" s="130"/>
      <c r="G18" s="125"/>
      <c r="H18" s="32"/>
      <c r="I18" s="32"/>
      <c r="J18" s="32"/>
      <c r="K18" s="66"/>
    </row>
    <row r="19" spans="3:13" s="26" customFormat="1" ht="15" outlineLevel="2">
      <c r="C19" s="79"/>
      <c r="D19" s="30">
        <v>3120</v>
      </c>
      <c r="E19" s="30" t="s">
        <v>10</v>
      </c>
      <c r="F19" s="30"/>
      <c r="G19" s="30">
        <f>G20+G29+G33</f>
        <v>7923482000</v>
      </c>
      <c r="H19" s="30">
        <f>H20+H29+H33</f>
        <v>250000000</v>
      </c>
      <c r="I19" s="30">
        <f>I20+I29+I33</f>
        <v>797205907</v>
      </c>
      <c r="J19" s="30">
        <f>J20+J29+J33</f>
        <v>0</v>
      </c>
      <c r="K19" s="90">
        <f>K20+K29+K33</f>
        <v>262428715</v>
      </c>
      <c r="M19" s="53"/>
    </row>
    <row r="20" spans="3:13" s="7" customFormat="1" ht="12.75" outlineLevel="3">
      <c r="C20" s="80"/>
      <c r="D20" s="72">
        <v>3121</v>
      </c>
      <c r="E20" s="135" t="s">
        <v>49</v>
      </c>
      <c r="F20" s="136"/>
      <c r="G20" s="126">
        <f>SUM(G21:G28)</f>
        <v>7731000000</v>
      </c>
      <c r="H20" s="126">
        <f>SUM(H21:H28)</f>
        <v>250000000</v>
      </c>
      <c r="I20" s="126">
        <f>SUM(I21:I28)</f>
        <v>797205907</v>
      </c>
      <c r="J20" s="126">
        <f>SUM(J21:J28)</f>
        <v>0</v>
      </c>
      <c r="K20" s="127">
        <f>SUM(K21:K28)</f>
        <v>262428715</v>
      </c>
      <c r="M20" s="9"/>
    </row>
    <row r="21" spans="1:13" s="7" customFormat="1" ht="19.5" customHeight="1" outlineLevel="3">
      <c r="A21" s="102">
        <v>245301</v>
      </c>
      <c r="B21" s="100" t="s">
        <v>53</v>
      </c>
      <c r="C21" s="80"/>
      <c r="D21" s="72"/>
      <c r="E21" s="130" t="s">
        <v>45</v>
      </c>
      <c r="F21" s="130"/>
      <c r="G21" s="52">
        <v>5613000000</v>
      </c>
      <c r="H21" s="52">
        <v>250000000</v>
      </c>
      <c r="I21" s="52">
        <f>+'ENERO DE 2018'!I21+'FEBRERO DE 2018'!H21</f>
        <v>778606170</v>
      </c>
      <c r="J21" s="103">
        <v>0</v>
      </c>
      <c r="K21" s="107">
        <f>387480000-250000000</f>
        <v>137480000</v>
      </c>
      <c r="M21" s="59"/>
    </row>
    <row r="22" spans="3:13" s="7" customFormat="1" ht="12.75" outlineLevel="3">
      <c r="C22" s="80"/>
      <c r="D22" s="72"/>
      <c r="E22" s="130" t="s">
        <v>46</v>
      </c>
      <c r="F22" s="130"/>
      <c r="G22" s="52">
        <v>149000000</v>
      </c>
      <c r="H22" s="103"/>
      <c r="I22" s="52">
        <f>+'ENERO DE 2018'!I22+'FEBRERO DE 2018'!H22</f>
        <v>18599737</v>
      </c>
      <c r="J22" s="103">
        <v>0</v>
      </c>
      <c r="K22" s="107"/>
      <c r="M22" s="59"/>
    </row>
    <row r="23" spans="1:13" s="7" customFormat="1" ht="24.75" customHeight="1" outlineLevel="3">
      <c r="A23" s="102">
        <v>439005</v>
      </c>
      <c r="B23" s="100" t="s">
        <v>54</v>
      </c>
      <c r="C23" s="80"/>
      <c r="D23" s="72"/>
      <c r="E23" s="130" t="s">
        <v>47</v>
      </c>
      <c r="F23" s="130"/>
      <c r="G23" s="103">
        <v>109000000</v>
      </c>
      <c r="H23" s="103"/>
      <c r="I23" s="52">
        <f>+'ENERO DE 2018'!I23+'FEBRERO DE 2018'!H23</f>
        <v>0</v>
      </c>
      <c r="J23" s="32">
        <f>18965760-18965760</f>
        <v>0</v>
      </c>
      <c r="K23" s="107"/>
      <c r="M23" s="9"/>
    </row>
    <row r="24" spans="1:13" s="7" customFormat="1" ht="21" customHeight="1" outlineLevel="3">
      <c r="A24" s="102">
        <v>439014</v>
      </c>
      <c r="B24" s="100" t="s">
        <v>55</v>
      </c>
      <c r="C24" s="80"/>
      <c r="D24" s="72"/>
      <c r="E24" s="130" t="s">
        <v>48</v>
      </c>
      <c r="F24" s="130"/>
      <c r="G24" s="52">
        <v>1860000000</v>
      </c>
      <c r="H24" s="52"/>
      <c r="I24" s="52">
        <f>+'ENERO DE 2018'!I24+'FEBRERO DE 2018'!H24</f>
        <v>0</v>
      </c>
      <c r="J24" s="103">
        <v>0</v>
      </c>
      <c r="K24" s="66">
        <v>124948715</v>
      </c>
      <c r="M24" s="59"/>
    </row>
    <row r="25" spans="3:13" s="7" customFormat="1" ht="12.75" outlineLevel="3">
      <c r="C25" s="80"/>
      <c r="D25" s="72">
        <v>3123</v>
      </c>
      <c r="E25" s="128" t="s">
        <v>11</v>
      </c>
      <c r="F25" s="129"/>
      <c r="G25" s="124"/>
      <c r="H25" s="52"/>
      <c r="I25" s="52"/>
      <c r="J25" s="32"/>
      <c r="K25" s="66"/>
      <c r="M25" s="9"/>
    </row>
    <row r="26" spans="3:13" s="7" customFormat="1" ht="11.25" outlineLevel="3">
      <c r="C26" s="80"/>
      <c r="D26" s="72">
        <v>3124</v>
      </c>
      <c r="E26" s="130" t="s">
        <v>12</v>
      </c>
      <c r="F26" s="130"/>
      <c r="G26" s="125"/>
      <c r="H26" s="32"/>
      <c r="I26" s="32"/>
      <c r="J26" s="32"/>
      <c r="K26" s="66"/>
      <c r="M26" s="9"/>
    </row>
    <row r="27" spans="3:13" s="7" customFormat="1" ht="11.25" outlineLevel="3">
      <c r="C27" s="80"/>
      <c r="D27" s="72">
        <v>3125</v>
      </c>
      <c r="E27" s="84" t="s">
        <v>13</v>
      </c>
      <c r="F27" s="72"/>
      <c r="G27" s="72"/>
      <c r="H27" s="32"/>
      <c r="I27" s="32"/>
      <c r="J27" s="32"/>
      <c r="K27" s="66"/>
      <c r="M27" s="9"/>
    </row>
    <row r="28" spans="3:13" s="7" customFormat="1" ht="11.25" outlineLevel="3">
      <c r="C28" s="80"/>
      <c r="D28" s="72">
        <v>3126</v>
      </c>
      <c r="E28" s="50" t="s">
        <v>14</v>
      </c>
      <c r="F28" s="50"/>
      <c r="G28" s="50"/>
      <c r="H28" s="32"/>
      <c r="I28" s="32"/>
      <c r="J28" s="32"/>
      <c r="K28" s="66"/>
      <c r="M28" s="57"/>
    </row>
    <row r="29" spans="3:14" s="7" customFormat="1" ht="15" outlineLevel="3">
      <c r="C29" s="80"/>
      <c r="D29" s="73">
        <v>3128</v>
      </c>
      <c r="E29" s="54" t="s">
        <v>15</v>
      </c>
      <c r="F29" s="73"/>
      <c r="G29" s="30">
        <f>SUM(G30:G32)</f>
        <v>0</v>
      </c>
      <c r="H29" s="30">
        <f>SUM(H30:H32)</f>
        <v>0</v>
      </c>
      <c r="I29" s="30">
        <f>SUM(I30:I32)</f>
        <v>0</v>
      </c>
      <c r="J29" s="30">
        <f>SUM(J30:J32)</f>
        <v>0</v>
      </c>
      <c r="K29" s="90">
        <f>SUM(K30:K32)</f>
        <v>0</v>
      </c>
      <c r="M29" s="57"/>
      <c r="N29" s="57"/>
    </row>
    <row r="30" spans="1:14" s="7" customFormat="1" ht="16.5" customHeight="1" outlineLevel="3">
      <c r="A30" s="102" t="s">
        <v>57</v>
      </c>
      <c r="B30" s="101" t="s">
        <v>58</v>
      </c>
      <c r="C30" s="80"/>
      <c r="D30" s="72"/>
      <c r="E30" s="84" t="s">
        <v>67</v>
      </c>
      <c r="F30" s="72"/>
      <c r="G30" s="72"/>
      <c r="H30" s="103"/>
      <c r="I30" s="52">
        <f>+'ENERO DE 2018'!I30+'FEBRERO DE 2018'!H30</f>
        <v>0</v>
      </c>
      <c r="J30" s="103">
        <v>0</v>
      </c>
      <c r="K30" s="111"/>
      <c r="M30" s="57"/>
      <c r="N30" s="57"/>
    </row>
    <row r="31" spans="1:14" s="7" customFormat="1" ht="16.5" customHeight="1" outlineLevel="3">
      <c r="A31" s="102">
        <v>480819</v>
      </c>
      <c r="B31" s="100" t="s">
        <v>27</v>
      </c>
      <c r="C31" s="80"/>
      <c r="D31" s="72"/>
      <c r="E31" s="84" t="s">
        <v>50</v>
      </c>
      <c r="F31" s="72"/>
      <c r="G31" s="72"/>
      <c r="H31" s="103"/>
      <c r="I31" s="52">
        <f>+'ENERO DE 2018'!I31+'FEBRERO DE 2018'!H31</f>
        <v>0</v>
      </c>
      <c r="J31" s="103">
        <v>0</v>
      </c>
      <c r="K31" s="111"/>
      <c r="M31" s="57"/>
      <c r="N31" s="57"/>
    </row>
    <row r="32" spans="1:13" s="7" customFormat="1" ht="12.75" customHeight="1" outlineLevel="3">
      <c r="A32" s="102">
        <v>480522</v>
      </c>
      <c r="B32" s="100" t="s">
        <v>59</v>
      </c>
      <c r="C32" s="80"/>
      <c r="D32" s="72"/>
      <c r="E32" s="50" t="s">
        <v>43</v>
      </c>
      <c r="F32" s="50"/>
      <c r="G32" s="50"/>
      <c r="H32" s="32"/>
      <c r="I32" s="52">
        <f>+'ENERO DE 2018'!I32+'FEBRERO DE 2018'!H32</f>
        <v>0</v>
      </c>
      <c r="J32" s="103">
        <v>0</v>
      </c>
      <c r="K32" s="110"/>
      <c r="M32" s="57"/>
    </row>
    <row r="33" spans="1:13" s="24" customFormat="1" ht="15">
      <c r="A33" s="7"/>
      <c r="C33" s="78"/>
      <c r="D33" s="73">
        <v>3200</v>
      </c>
      <c r="E33" s="54" t="s">
        <v>16</v>
      </c>
      <c r="F33" s="54"/>
      <c r="G33" s="30">
        <f>SUM(G34:G46)</f>
        <v>192482000</v>
      </c>
      <c r="H33" s="30">
        <f>SUM(H34:H46)</f>
        <v>0</v>
      </c>
      <c r="I33" s="30">
        <f>SUM(I34:I46)</f>
        <v>0</v>
      </c>
      <c r="J33" s="30">
        <f>SUM(J34:J46)</f>
        <v>0</v>
      </c>
      <c r="K33" s="90">
        <f>SUM(K34:K46)</f>
        <v>0</v>
      </c>
      <c r="M33" s="58"/>
    </row>
    <row r="34" spans="3:11" ht="12.75">
      <c r="C34" s="81"/>
      <c r="D34" s="74">
        <v>3210</v>
      </c>
      <c r="E34" s="86" t="s">
        <v>17</v>
      </c>
      <c r="F34" s="85"/>
      <c r="G34" s="85"/>
      <c r="H34" s="33"/>
      <c r="I34" s="52">
        <f>+'ENERO DE 2018'!I34+'FEBRERO DE 2018'!H34</f>
        <v>0</v>
      </c>
      <c r="J34" s="33"/>
      <c r="K34" s="67"/>
    </row>
    <row r="35" spans="3:11" s="7" customFormat="1" ht="12.75">
      <c r="C35" s="80"/>
      <c r="D35" s="72">
        <v>3211</v>
      </c>
      <c r="E35" s="84" t="s">
        <v>18</v>
      </c>
      <c r="F35" s="72"/>
      <c r="G35" s="72"/>
      <c r="H35" s="32"/>
      <c r="I35" s="52">
        <f>+'ENERO DE 2018'!I35+'FEBRERO DE 2018'!H35</f>
        <v>0</v>
      </c>
      <c r="J35" s="32"/>
      <c r="K35" s="66"/>
    </row>
    <row r="36" spans="3:11" s="7" customFormat="1" ht="12.75">
      <c r="C36" s="80"/>
      <c r="D36" s="72">
        <v>3212</v>
      </c>
      <c r="E36" s="84" t="s">
        <v>19</v>
      </c>
      <c r="F36" s="72"/>
      <c r="G36" s="72"/>
      <c r="H36" s="32"/>
      <c r="I36" s="52">
        <f>+'ENERO DE 2018'!I36+'FEBRERO DE 2018'!H36</f>
        <v>0</v>
      </c>
      <c r="J36" s="32"/>
      <c r="K36" s="66"/>
    </row>
    <row r="37" spans="3:11" ht="12.75">
      <c r="C37" s="81"/>
      <c r="D37" s="74">
        <v>3220</v>
      </c>
      <c r="E37" s="86" t="s">
        <v>20</v>
      </c>
      <c r="F37" s="85"/>
      <c r="G37" s="85"/>
      <c r="H37" s="32"/>
      <c r="I37" s="52">
        <f>+'ENERO DE 2018'!I37+'FEBRERO DE 2018'!H37</f>
        <v>0</v>
      </c>
      <c r="J37" s="32"/>
      <c r="K37" s="67"/>
    </row>
    <row r="38" spans="3:11" s="7" customFormat="1" ht="12.75">
      <c r="C38" s="80"/>
      <c r="D38" s="72">
        <v>3221</v>
      </c>
      <c r="E38" s="84" t="s">
        <v>18</v>
      </c>
      <c r="F38" s="72"/>
      <c r="G38" s="72"/>
      <c r="H38" s="32"/>
      <c r="I38" s="52">
        <f>+'ENERO DE 2018'!I38+'FEBRERO DE 2018'!H38</f>
        <v>0</v>
      </c>
      <c r="J38" s="32"/>
      <c r="K38" s="66"/>
    </row>
    <row r="39" spans="3:11" s="7" customFormat="1" ht="12.75">
      <c r="C39" s="80"/>
      <c r="D39" s="72">
        <v>3222</v>
      </c>
      <c r="E39" s="84" t="s">
        <v>19</v>
      </c>
      <c r="F39" s="72"/>
      <c r="G39" s="72"/>
      <c r="H39" s="32"/>
      <c r="I39" s="52">
        <f>+'ENERO DE 2018'!I39+'FEBRERO DE 2018'!H39</f>
        <v>0</v>
      </c>
      <c r="J39" s="32"/>
      <c r="K39" s="66"/>
    </row>
    <row r="40" spans="1:11" s="7" customFormat="1" ht="12.75">
      <c r="A40" s="7">
        <v>480535</v>
      </c>
      <c r="B40" s="7" t="s">
        <v>56</v>
      </c>
      <c r="C40" s="80"/>
      <c r="D40" s="72">
        <v>3230</v>
      </c>
      <c r="E40" s="84" t="s">
        <v>21</v>
      </c>
      <c r="F40" s="72"/>
      <c r="G40" s="72">
        <v>0</v>
      </c>
      <c r="H40" s="32"/>
      <c r="I40" s="52"/>
      <c r="J40" s="32"/>
      <c r="K40" s="66"/>
    </row>
    <row r="41" spans="3:11" ht="12.75">
      <c r="C41" s="81"/>
      <c r="D41" s="74">
        <v>3250</v>
      </c>
      <c r="E41" s="55" t="s">
        <v>22</v>
      </c>
      <c r="F41" s="55"/>
      <c r="G41" s="55"/>
      <c r="H41" s="33"/>
      <c r="I41" s="33"/>
      <c r="J41" s="33"/>
      <c r="K41" s="83"/>
    </row>
    <row r="42" spans="3:11" s="7" customFormat="1" ht="11.25">
      <c r="C42" s="80"/>
      <c r="D42" s="72">
        <v>3251</v>
      </c>
      <c r="E42" s="84" t="s">
        <v>23</v>
      </c>
      <c r="F42" s="72"/>
      <c r="G42" s="72"/>
      <c r="H42" s="32"/>
      <c r="I42" s="32"/>
      <c r="J42" s="32"/>
      <c r="K42" s="66"/>
    </row>
    <row r="43" spans="3:11" s="7" customFormat="1" ht="11.25">
      <c r="C43" s="80"/>
      <c r="D43" s="72">
        <v>3252</v>
      </c>
      <c r="E43" s="84" t="s">
        <v>24</v>
      </c>
      <c r="F43" s="72"/>
      <c r="G43" s="105"/>
      <c r="H43" s="32"/>
      <c r="I43" s="32"/>
      <c r="J43" s="32"/>
      <c r="K43" s="66"/>
    </row>
    <row r="44" spans="3:11" s="7" customFormat="1" ht="11.25">
      <c r="C44" s="80"/>
      <c r="D44" s="72">
        <v>3254</v>
      </c>
      <c r="E44" s="50" t="s">
        <v>25</v>
      </c>
      <c r="F44" s="50"/>
      <c r="G44" s="50"/>
      <c r="H44" s="32"/>
      <c r="I44" s="32"/>
      <c r="J44" s="32"/>
      <c r="K44" s="66"/>
    </row>
    <row r="45" spans="3:11" s="7" customFormat="1" ht="11.25">
      <c r="C45" s="80"/>
      <c r="D45" s="72">
        <v>3255</v>
      </c>
      <c r="E45" s="50" t="s">
        <v>26</v>
      </c>
      <c r="F45" s="50"/>
      <c r="G45" s="50"/>
      <c r="H45" s="32"/>
      <c r="I45" s="32"/>
      <c r="J45" s="32"/>
      <c r="K45" s="66"/>
    </row>
    <row r="46" spans="3:11" ht="12.75">
      <c r="C46" s="81"/>
      <c r="D46" s="74">
        <v>3260</v>
      </c>
      <c r="E46" s="87" t="s">
        <v>27</v>
      </c>
      <c r="F46" s="74"/>
      <c r="G46" s="52">
        <v>192482000</v>
      </c>
      <c r="H46" s="33"/>
      <c r="I46" s="33"/>
      <c r="J46" s="33"/>
      <c r="K46" s="67"/>
    </row>
    <row r="47" spans="3:11" s="24" customFormat="1" ht="15">
      <c r="C47" s="78"/>
      <c r="D47" s="73">
        <v>3500</v>
      </c>
      <c r="E47" s="54" t="s">
        <v>28</v>
      </c>
      <c r="F47" s="54"/>
      <c r="G47" s="54"/>
      <c r="H47" s="30"/>
      <c r="I47" s="30"/>
      <c r="J47" s="30"/>
      <c r="K47" s="90"/>
    </row>
    <row r="48" spans="3:11" s="19" customFormat="1" ht="17.25">
      <c r="C48" s="82"/>
      <c r="D48" s="75">
        <v>4000</v>
      </c>
      <c r="E48" s="56" t="s">
        <v>29</v>
      </c>
      <c r="F48" s="56"/>
      <c r="G48" s="34">
        <f>SUM(G49:G51)</f>
        <v>0</v>
      </c>
      <c r="H48" s="34">
        <f>SUM(H49:H51)</f>
        <v>0</v>
      </c>
      <c r="I48" s="34">
        <f>SUM(I49:I51)</f>
        <v>0</v>
      </c>
      <c r="J48" s="34">
        <f>SUM(J49:J51)</f>
        <v>0</v>
      </c>
      <c r="K48" s="68">
        <f>SUM(K49:K51)</f>
        <v>0</v>
      </c>
    </row>
    <row r="49" spans="3:11" ht="12.75" outlineLevel="1">
      <c r="C49" s="81"/>
      <c r="D49" s="74">
        <v>4100</v>
      </c>
      <c r="E49" s="55" t="s">
        <v>30</v>
      </c>
      <c r="F49" s="55"/>
      <c r="G49" s="55"/>
      <c r="H49" s="33"/>
      <c r="I49" s="33"/>
      <c r="J49" s="33"/>
      <c r="K49" s="67"/>
    </row>
    <row r="50" spans="3:11" ht="12.75" outlineLevel="1">
      <c r="C50" s="81"/>
      <c r="D50" s="74">
        <v>4200</v>
      </c>
      <c r="E50" s="55" t="s">
        <v>31</v>
      </c>
      <c r="F50" s="55"/>
      <c r="G50" s="55"/>
      <c r="H50" s="33"/>
      <c r="I50" s="33"/>
      <c r="J50" s="33"/>
      <c r="K50" s="67"/>
    </row>
    <row r="51" spans="3:11" ht="13.5" outlineLevel="1" thickBot="1">
      <c r="C51" s="81"/>
      <c r="D51" s="76">
        <v>4300</v>
      </c>
      <c r="E51" s="35" t="s">
        <v>32</v>
      </c>
      <c r="F51" s="35"/>
      <c r="G51" s="35"/>
      <c r="H51" s="36"/>
      <c r="I51" s="36"/>
      <c r="J51" s="60"/>
      <c r="K51" s="37"/>
    </row>
    <row r="52" spans="3:11" s="19" customFormat="1" ht="18" thickBot="1">
      <c r="C52" s="82"/>
      <c r="D52" s="77" t="s">
        <v>33</v>
      </c>
      <c r="E52" s="21"/>
      <c r="F52" s="21"/>
      <c r="G52" s="22">
        <f>G48+G15</f>
        <v>7923482000</v>
      </c>
      <c r="H52" s="22">
        <f>H48+H15</f>
        <v>250000000</v>
      </c>
      <c r="I52" s="22">
        <f>I48+I15</f>
        <v>797205907</v>
      </c>
      <c r="J52" s="22">
        <f>J48+J15</f>
        <v>0</v>
      </c>
      <c r="K52" s="69">
        <f>K48+K15</f>
        <v>262428715</v>
      </c>
    </row>
    <row r="54" spans="5:11" s="38" customFormat="1" ht="12" thickBot="1">
      <c r="E54" s="39" t="s">
        <v>34</v>
      </c>
      <c r="F54" s="39"/>
      <c r="G54" s="39"/>
      <c r="H54" s="39"/>
      <c r="I54" s="39"/>
      <c r="J54" s="40"/>
      <c r="K54" s="41"/>
    </row>
    <row r="55" spans="5:11" s="42" customFormat="1" ht="24.75" customHeight="1" thickBot="1">
      <c r="E55" s="131" t="s">
        <v>77</v>
      </c>
      <c r="F55" s="132"/>
      <c r="G55" s="132"/>
      <c r="H55" s="132"/>
      <c r="I55" s="133"/>
      <c r="J55" s="118"/>
      <c r="K55" s="43" t="s">
        <v>73</v>
      </c>
    </row>
    <row r="56" spans="5:11" s="7" customFormat="1" ht="12">
      <c r="E56" s="119" t="s">
        <v>61</v>
      </c>
      <c r="F56" s="29"/>
      <c r="G56" s="29"/>
      <c r="H56" s="29"/>
      <c r="I56" s="29"/>
      <c r="J56" s="120">
        <v>0</v>
      </c>
      <c r="K56" s="120">
        <f>SUM(K57:K58)</f>
        <v>262428715</v>
      </c>
    </row>
    <row r="57" spans="5:11" s="7" customFormat="1" ht="11.25">
      <c r="E57" s="44" t="s">
        <v>35</v>
      </c>
      <c r="F57" s="27"/>
      <c r="G57" s="27"/>
      <c r="H57" s="27"/>
      <c r="I57" s="31"/>
      <c r="J57" s="121">
        <f>+I16</f>
        <v>797205907</v>
      </c>
      <c r="K57" s="121">
        <f>+K16</f>
        <v>262428715</v>
      </c>
    </row>
    <row r="58" spans="5:11" s="7" customFormat="1" ht="11.25">
      <c r="E58" s="45" t="s">
        <v>36</v>
      </c>
      <c r="F58" s="31"/>
      <c r="G58" s="31"/>
      <c r="H58" s="31"/>
      <c r="I58" s="31"/>
      <c r="J58" s="122">
        <f>H33</f>
        <v>0</v>
      </c>
      <c r="K58" s="122">
        <f>K33</f>
        <v>0</v>
      </c>
    </row>
    <row r="59" spans="5:11" s="7" customFormat="1" ht="11.25">
      <c r="E59" s="45" t="s">
        <v>37</v>
      </c>
      <c r="F59" s="31"/>
      <c r="G59" s="31"/>
      <c r="H59" s="31"/>
      <c r="I59" s="31"/>
      <c r="J59" s="122">
        <f>J48</f>
        <v>0</v>
      </c>
      <c r="K59" s="122">
        <f>K48</f>
        <v>0</v>
      </c>
    </row>
    <row r="60" spans="5:11" s="7" customFormat="1" ht="12" thickBot="1">
      <c r="E60" s="46" t="s">
        <v>38</v>
      </c>
      <c r="F60" s="47"/>
      <c r="G60" s="47"/>
      <c r="H60" s="47"/>
      <c r="I60" s="47"/>
      <c r="J60" s="123">
        <f>SUM(J57:J59)</f>
        <v>797205907</v>
      </c>
      <c r="K60" s="123">
        <f>SUM(K59+K56)</f>
        <v>262428715</v>
      </c>
    </row>
    <row r="64" spans="4:14" ht="12.75">
      <c r="D64" s="134"/>
      <c r="E64" s="134"/>
      <c r="F64" s="134"/>
      <c r="G64" s="134"/>
      <c r="H64" s="134"/>
      <c r="I64" s="134"/>
      <c r="J64" s="134"/>
      <c r="K64" s="134"/>
      <c r="N64" s="117"/>
    </row>
    <row r="65" spans="8:14" ht="12.75">
      <c r="H65" s="117"/>
      <c r="N65" s="117"/>
    </row>
    <row r="66" spans="8:14" ht="12.75">
      <c r="H66" s="117"/>
      <c r="N66" s="117"/>
    </row>
    <row r="67" spans="8:14" ht="12.75">
      <c r="H67" s="117"/>
      <c r="N67" s="117"/>
    </row>
    <row r="69" spans="7:8" ht="12.75">
      <c r="G69" s="117"/>
      <c r="H69" s="117"/>
    </row>
    <row r="70" spans="7:8" ht="12.75">
      <c r="G70" s="117"/>
      <c r="H70" s="117"/>
    </row>
    <row r="71" spans="7:8" ht="12.75">
      <c r="G71" s="117"/>
      <c r="H71" s="117"/>
    </row>
    <row r="72" ht="12.75">
      <c r="H72" s="117"/>
    </row>
  </sheetData>
  <sheetProtection/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NJCeballosa</dc:creator>
  <cp:keywords/>
  <dc:description/>
  <cp:lastModifiedBy>Jorge Leonardo Velandia Rubio</cp:lastModifiedBy>
  <cp:lastPrinted>2017-03-27T22:07:19Z</cp:lastPrinted>
  <dcterms:created xsi:type="dcterms:W3CDTF">2004-02-18T23:02:25Z</dcterms:created>
  <dcterms:modified xsi:type="dcterms:W3CDTF">2018-03-14T20:22:12Z</dcterms:modified>
  <cp:category/>
  <cp:version/>
  <cp:contentType/>
  <cp:contentStatus/>
</cp:coreProperties>
</file>