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<sst xmlns="http://schemas.openxmlformats.org/spreadsheetml/2006/main" count="196" uniqueCount="125">
  <si>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</si>
  <si>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</si>
  <si>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</si>
  <si>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</si>
  <si>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</si>
  <si>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</si>
  <si>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</si>
  <si>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</si>
  <si>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</si>
  <si>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</si>
  <si>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</si>
  <si>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</si>
  <si>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</si>
  <si>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</si>
  <si>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</si>
  <si>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</si>
  <si>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</si>
  <si>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</si>
  <si>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</si>
  <si>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</si>
  <si>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</si>
  <si>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</si>
  <si>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</si>
  <si>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</si>
  <si>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</si>
  <si>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</si>
  <si>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</si>
  <si>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</si>
  <si>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</si>
  <si>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</si>
  <si>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</si>
  <si>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</si>
  <si>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</si>
  <si>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</si>
  <si>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</si>
  <si>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</si>
  <si>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</si>
  <si>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</si>
  <si>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</si>
  <si>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</si>
  <si>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</si>
  <si>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</si>
  <si>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</si>
  <si>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</si>
  <si>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</si>
  <si>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</si>
  <si>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</si>
  <si>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</si>
  <si>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</si>
  <si>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</si>
  <si>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</si>
  <si>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</si>
  <si>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</si>
  <si>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</si>
  <si>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</si>
  <si>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</si>
  <si>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</si>
  <si>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</si>
  <si>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</si>
  <si>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</si>
  <si>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</si>
  <si>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</si>
  <si>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</si>
  <si>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</si>
  <si>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</si>
  <si>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</si>
  <si>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</si>
  <si>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</si>
  <si>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</si>
  <si>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</si>
  <si>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</si>
  <si>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</si>
  <si>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</si>
  <si>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</si>
  <si>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</si>
  <si>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</si>
  <si>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</si>
  <si>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</si>
  <si>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</si>
  <si>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</si>
  <si>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</si>
  <si>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</si>
  <si>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</si>
  <si>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</si>
  <si>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</si>
  <si>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</si>
  <si>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</si>
  <si>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</si>
  <si>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</si>
  <si>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</si>
  <si>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</si>
  <si>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</si>
  <si>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</si>
  <si>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</si>
  <si>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</si>
  <si>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</si>
  <si>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</si>
  <si>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</si>
  <si>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</si>
  <si>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</si>
  <si>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</si>
  <si>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</si>
  <si>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</si>
  <si>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</si>
  <si>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</si>
  <si>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</si>
  <si>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</si>
  <si>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</si>
  <si>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</si>
  <si>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</si>
  <si>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</si>
  <si>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</si>
  <si>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</si>
  <si>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</si>
  <si>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</si>
  <si>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</si>
  <si>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</si>
  <si>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</si>
  <si>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</si>
  <si>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</si>
  <si>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</si>
  <si>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</si>
  <si>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</si>
  <si>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</si>
  <si>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Mayo - Vigencia 2021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</si>
</sst>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2" xfId="0" applyNumberFormat="1" applyFont="1" applyFill="1" applyBorder="1" applyAlignment="1">
      <alignment horizontal="center" vertical="center" wrapText="1" readingOrder="1"/>
    </xf>
    <xf numFmtId="164" fontId="54" fillId="35" borderId="12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64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0.8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2.54868</v>
          </cell>
          <cell r="AK14">
            <v>0</v>
          </cell>
          <cell r="AL14">
            <v>97.44152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2.54868</v>
          </cell>
          <cell r="AX14">
            <v>0</v>
          </cell>
          <cell r="AY14">
            <v>97.44152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50</v>
          </cell>
          <cell r="J24">
            <v>361.44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47</v>
          </cell>
          <cell r="X24">
            <v>36.144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47</v>
          </cell>
          <cell r="AK24">
            <v>36.144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47</v>
          </cell>
          <cell r="AX24">
            <v>36.144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4022094.01911</v>
          </cell>
          <cell r="J29">
            <v>9026000.28642</v>
          </cell>
          <cell r="K29">
            <v>1610434.51898</v>
          </cell>
          <cell r="L29">
            <v>742177.50565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654420.602</v>
          </cell>
          <cell r="V29">
            <v>1553845.9937200001</v>
          </cell>
          <cell r="W29">
            <v>1836317.34816</v>
          </cell>
          <cell r="X29">
            <v>8469952.524699999</v>
          </cell>
          <cell r="Y29">
            <v>2079630.93147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56325</v>
          </cell>
          <cell r="AJ29">
            <v>316181.48185000004</v>
          </cell>
          <cell r="AK29">
            <v>684844.07388</v>
          </cell>
          <cell r="AL29">
            <v>1320450.3548299999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56250</v>
          </cell>
          <cell r="AW29">
            <v>316256.48185000004</v>
          </cell>
          <cell r="AX29">
            <v>680362.07388</v>
          </cell>
          <cell r="AY29">
            <v>1320450.3548299999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1588899.6951</v>
          </cell>
          <cell r="E8">
            <v>60955.58</v>
          </cell>
          <cell r="F8">
            <v>809913.908</v>
          </cell>
          <cell r="G8">
            <v>204590.77503999998</v>
          </cell>
          <cell r="H8">
            <v>495359.45989</v>
          </cell>
          <cell r="I8">
            <v>1129.314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204590.77503999998</v>
          </cell>
          <cell r="U8">
            <v>495359.45989</v>
          </cell>
          <cell r="V8">
            <v>1129.314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-0.0003</v>
          </cell>
          <cell r="G8">
            <v>0.01918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A41" sqref="A41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2" width="12.57421875" style="10" customWidth="1"/>
    <col min="13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5" width="12.57421875" style="10" customWidth="1"/>
    <col min="26" max="27" width="12.57421875" style="10" hidden="1" customWidth="1"/>
    <col min="28" max="28" width="12.00390625" style="10" hidden="1" customWidth="1"/>
    <col min="29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38" width="12.57421875" style="10" customWidth="1"/>
    <col min="39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1" width="12.57421875" style="10" customWidth="1"/>
    <col min="52" max="57" width="12.57421875" style="10" hidden="1" customWidth="1"/>
    <col min="58" max="58" width="12.00390625" style="10" hidden="1" customWidth="1"/>
    <col min="59" max="59" width="16.710937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09" t="s">
        <v>120</v>
      </c>
      <c r="BG1" s="11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1" t="s">
        <v>70</v>
      </c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2"/>
      <c r="BF2" s="113" t="s">
        <v>81</v>
      </c>
      <c r="BG2" s="11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5"/>
      <c r="BG3" s="11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8"/>
      <c r="BF4" s="119" t="s">
        <v>124</v>
      </c>
      <c r="BG4" s="120"/>
    </row>
    <row r="5" spans="1:59" s="13" customFormat="1" ht="13.5" thickBot="1">
      <c r="A5" s="44" t="s">
        <v>71</v>
      </c>
      <c r="B5" s="45"/>
      <c r="C5" s="46"/>
      <c r="D5" s="121" t="s">
        <v>76</v>
      </c>
      <c r="E5" s="122"/>
      <c r="F5" s="122"/>
      <c r="G5" s="12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6"/>
      <c r="Z5" s="106"/>
      <c r="AA5" s="106"/>
      <c r="AB5" s="106"/>
      <c r="AC5" s="106"/>
      <c r="AD5" s="106"/>
      <c r="AE5" s="10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7" t="s">
        <v>0</v>
      </c>
      <c r="BG5" s="10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0</v>
      </c>
      <c r="F7" s="71">
        <f t="shared" si="0"/>
        <v>0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361.44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12910.24</v>
      </c>
      <c r="U7" s="71">
        <f t="shared" si="0"/>
        <v>12498</v>
      </c>
      <c r="V7" s="71">
        <f t="shared" si="0"/>
        <v>0.8</v>
      </c>
      <c r="W7" s="71">
        <f t="shared" si="0"/>
        <v>47</v>
      </c>
      <c r="X7" s="71">
        <f t="shared" si="0"/>
        <v>36.144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12581.944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49.54868</v>
      </c>
      <c r="AK7" s="71">
        <f t="shared" si="1"/>
        <v>36.144</v>
      </c>
      <c r="AL7" s="71">
        <f t="shared" si="1"/>
        <v>97.44152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11304.66297</v>
      </c>
      <c r="AU7" s="71">
        <f t="shared" si="1"/>
        <v>11121.52877</v>
      </c>
      <c r="AV7" s="71">
        <f t="shared" si="1"/>
        <v>0</v>
      </c>
      <c r="AW7" s="71">
        <f t="shared" si="1"/>
        <v>49.54868</v>
      </c>
      <c r="AX7" s="71">
        <f t="shared" si="1"/>
        <v>36.144</v>
      </c>
      <c r="AY7" s="71">
        <f t="shared" si="1"/>
        <v>97.44152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11304.66297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2000.8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2000.8</v>
      </c>
      <c r="AH8" s="71">
        <f t="shared" si="2"/>
        <v>623.52877</v>
      </c>
      <c r="AI8" s="71">
        <f t="shared" si="2"/>
        <v>0</v>
      </c>
      <c r="AJ8" s="71">
        <f t="shared" si="2"/>
        <v>2.54868</v>
      </c>
      <c r="AK8" s="71">
        <f t="shared" si="2"/>
        <v>0</v>
      </c>
      <c r="AL8" s="71">
        <f t="shared" si="2"/>
        <v>97.44152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723.51897</v>
      </c>
      <c r="AU8" s="71">
        <f t="shared" si="2"/>
        <v>623.52877</v>
      </c>
      <c r="AV8" s="71">
        <f t="shared" si="2"/>
        <v>0</v>
      </c>
      <c r="AW8" s="71">
        <f t="shared" si="2"/>
        <v>2.54868</v>
      </c>
      <c r="AX8" s="71">
        <f t="shared" si="2"/>
        <v>0</v>
      </c>
      <c r="AY8" s="71">
        <f t="shared" si="2"/>
        <v>97.44152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723.51897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2000.8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2000.8</v>
      </c>
      <c r="AH9" s="73">
        <f t="shared" si="2"/>
        <v>623.52877</v>
      </c>
      <c r="AI9" s="73">
        <f t="shared" si="2"/>
        <v>0</v>
      </c>
      <c r="AJ9" s="73">
        <f t="shared" si="2"/>
        <v>2.54868</v>
      </c>
      <c r="AK9" s="73">
        <f t="shared" si="2"/>
        <v>0</v>
      </c>
      <c r="AL9" s="73">
        <f t="shared" si="2"/>
        <v>97.44152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723.51897</v>
      </c>
      <c r="AU9" s="73">
        <f t="shared" si="2"/>
        <v>623.52877</v>
      </c>
      <c r="AV9" s="73">
        <f t="shared" si="2"/>
        <v>0</v>
      </c>
      <c r="AW9" s="73">
        <f t="shared" si="2"/>
        <v>2.54868</v>
      </c>
      <c r="AX9" s="73">
        <f t="shared" si="2"/>
        <v>0</v>
      </c>
      <c r="AY9" s="73">
        <f t="shared" si="2"/>
        <v>97.44152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723.51897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2000.8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2000.8</v>
      </c>
      <c r="AH10" s="65">
        <f t="shared" si="3"/>
        <v>623.52877</v>
      </c>
      <c r="AI10" s="65">
        <f t="shared" si="3"/>
        <v>0</v>
      </c>
      <c r="AJ10" s="65">
        <f t="shared" si="3"/>
        <v>2.54868</v>
      </c>
      <c r="AK10" s="65">
        <f t="shared" si="3"/>
        <v>0</v>
      </c>
      <c r="AL10" s="65">
        <f t="shared" si="3"/>
        <v>97.44152</v>
      </c>
      <c r="AM10" s="65">
        <f t="shared" si="3"/>
        <v>0</v>
      </c>
      <c r="AN10" s="65">
        <f t="shared" si="3"/>
        <v>0</v>
      </c>
      <c r="AO10" s="65">
        <f t="shared" si="3"/>
        <v>0</v>
      </c>
      <c r="AP10" s="65">
        <f t="shared" si="3"/>
        <v>0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723.51897</v>
      </c>
      <c r="AU10" s="65">
        <f t="shared" si="3"/>
        <v>623.52877</v>
      </c>
      <c r="AV10" s="65">
        <f t="shared" si="3"/>
        <v>0</v>
      </c>
      <c r="AW10" s="65">
        <f t="shared" si="3"/>
        <v>2.54868</v>
      </c>
      <c r="AX10" s="65">
        <f t="shared" si="3"/>
        <v>0</v>
      </c>
      <c r="AY10" s="65">
        <f t="shared" si="3"/>
        <v>97.44152</v>
      </c>
      <c r="AZ10" s="65">
        <f t="shared" si="3"/>
        <v>0</v>
      </c>
      <c r="BA10" s="65">
        <f t="shared" si="3"/>
        <v>0</v>
      </c>
      <c r="BB10" s="65">
        <f t="shared" si="3"/>
        <v>0</v>
      </c>
      <c r="BC10" s="65">
        <f t="shared" si="3"/>
        <v>0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723.51897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0.8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2000.8</v>
      </c>
      <c r="U13" s="98">
        <f t="shared" si="5"/>
        <v>2000</v>
      </c>
      <c r="V13" s="98">
        <f t="shared" si="5"/>
        <v>0.8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2000.8</v>
      </c>
      <c r="AH13" s="98">
        <f t="shared" si="5"/>
        <v>623.52877</v>
      </c>
      <c r="AI13" s="98">
        <f t="shared" si="5"/>
        <v>0</v>
      </c>
      <c r="AJ13" s="98">
        <f t="shared" si="5"/>
        <v>2.54868</v>
      </c>
      <c r="AK13" s="98">
        <f t="shared" si="5"/>
        <v>0</v>
      </c>
      <c r="AL13" s="98">
        <f t="shared" si="5"/>
        <v>97.44152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0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723.51897</v>
      </c>
      <c r="AU13" s="98">
        <f t="shared" si="5"/>
        <v>623.52877</v>
      </c>
      <c r="AV13" s="98">
        <f t="shared" si="5"/>
        <v>0</v>
      </c>
      <c r="AW13" s="98">
        <f t="shared" si="5"/>
        <v>2.54868</v>
      </c>
      <c r="AX13" s="98">
        <f t="shared" si="5"/>
        <v>0</v>
      </c>
      <c r="AY13" s="98">
        <f t="shared" si="5"/>
        <v>97.44152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0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723.51897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0.8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2000.8</v>
      </c>
      <c r="U14" s="79">
        <f>+'[2]Informe_Fondane'!U14</f>
        <v>2000</v>
      </c>
      <c r="V14" s="79">
        <f>+'[2]Informe_Fondane'!V14</f>
        <v>0.8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2000.8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2.54868</v>
      </c>
      <c r="AK14" s="79">
        <f>+'[2]Informe_Fondane'!AK14</f>
        <v>0</v>
      </c>
      <c r="AL14" s="79">
        <f>+'[2]Informe_Fondane'!AL14</f>
        <v>97.44152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723.51897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2.54868</v>
      </c>
      <c r="AX14" s="79">
        <f>+'[2]Informe_Fondane'!AX14</f>
        <v>0</v>
      </c>
      <c r="AY14" s="79">
        <f>+'[2]Informe_Fondane'!AY14</f>
        <v>97.44152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723.51897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0</v>
      </c>
      <c r="F20" s="71">
        <f t="shared" si="8"/>
        <v>0</v>
      </c>
      <c r="G20" s="71">
        <f t="shared" si="8"/>
        <v>215000</v>
      </c>
      <c r="H20" s="71">
        <f t="shared" si="8"/>
        <v>10498</v>
      </c>
      <c r="I20" s="71">
        <f t="shared" si="8"/>
        <v>50</v>
      </c>
      <c r="J20" s="71">
        <f t="shared" si="8"/>
        <v>361.44</v>
      </c>
      <c r="K20" s="71">
        <f t="shared" si="8"/>
        <v>0</v>
      </c>
      <c r="L20" s="71">
        <f t="shared" si="8"/>
        <v>0</v>
      </c>
      <c r="M20" s="71">
        <f t="shared" si="8"/>
        <v>0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0</v>
      </c>
      <c r="R20" s="71">
        <f t="shared" si="8"/>
        <v>0</v>
      </c>
      <c r="S20" s="71">
        <f t="shared" si="8"/>
        <v>0</v>
      </c>
      <c r="T20" s="71">
        <f t="shared" si="8"/>
        <v>10909.44</v>
      </c>
      <c r="U20" s="71">
        <f t="shared" si="8"/>
        <v>10498</v>
      </c>
      <c r="V20" s="71">
        <f t="shared" si="8"/>
        <v>0</v>
      </c>
      <c r="W20" s="71">
        <f t="shared" si="8"/>
        <v>47</v>
      </c>
      <c r="X20" s="71">
        <f t="shared" si="8"/>
        <v>36.144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0</v>
      </c>
      <c r="AE20" s="71">
        <f t="shared" si="8"/>
        <v>0</v>
      </c>
      <c r="AF20" s="71">
        <f t="shared" si="8"/>
        <v>0</v>
      </c>
      <c r="AG20" s="71">
        <f t="shared" si="8"/>
        <v>10581.144</v>
      </c>
      <c r="AH20" s="71">
        <f t="shared" si="8"/>
        <v>10498</v>
      </c>
      <c r="AI20" s="71">
        <f t="shared" si="8"/>
        <v>0</v>
      </c>
      <c r="AJ20" s="71">
        <f t="shared" si="8"/>
        <v>47</v>
      </c>
      <c r="AK20" s="71">
        <f t="shared" si="8"/>
        <v>36.144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0</v>
      </c>
      <c r="AR20" s="71">
        <f t="shared" si="8"/>
        <v>0</v>
      </c>
      <c r="AS20" s="71">
        <f t="shared" si="8"/>
        <v>0</v>
      </c>
      <c r="AT20" s="71">
        <f t="shared" si="8"/>
        <v>10581.144</v>
      </c>
      <c r="AU20" s="71">
        <f t="shared" si="8"/>
        <v>10498</v>
      </c>
      <c r="AV20" s="71">
        <f t="shared" si="8"/>
        <v>0</v>
      </c>
      <c r="AW20" s="71">
        <f t="shared" si="8"/>
        <v>47</v>
      </c>
      <c r="AX20" s="71">
        <f t="shared" si="8"/>
        <v>36.144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0</v>
      </c>
      <c r="BE20" s="71">
        <f t="shared" si="8"/>
        <v>0</v>
      </c>
      <c r="BF20" s="71">
        <f t="shared" si="8"/>
        <v>0</v>
      </c>
      <c r="BG20" s="71">
        <f t="shared" si="8"/>
        <v>10581.144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0</v>
      </c>
      <c r="G21" s="73">
        <f t="shared" si="9"/>
        <v>190000</v>
      </c>
      <c r="H21" s="73">
        <f t="shared" si="9"/>
        <v>10498</v>
      </c>
      <c r="I21" s="73">
        <f t="shared" si="9"/>
        <v>50</v>
      </c>
      <c r="J21" s="73">
        <f t="shared" si="9"/>
        <v>361.44</v>
      </c>
      <c r="K21" s="73">
        <f t="shared" si="9"/>
        <v>0</v>
      </c>
      <c r="L21" s="73">
        <f t="shared" si="9"/>
        <v>0</v>
      </c>
      <c r="M21" s="73">
        <f t="shared" si="9"/>
        <v>0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10909.44</v>
      </c>
      <c r="U21" s="73">
        <f t="shared" si="9"/>
        <v>10498</v>
      </c>
      <c r="V21" s="73">
        <f t="shared" si="9"/>
        <v>0</v>
      </c>
      <c r="W21" s="73">
        <f t="shared" si="9"/>
        <v>47</v>
      </c>
      <c r="X21" s="73">
        <f t="shared" si="9"/>
        <v>36.144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10581.144</v>
      </c>
      <c r="AH21" s="73">
        <f t="shared" si="9"/>
        <v>10498</v>
      </c>
      <c r="AI21" s="73">
        <f t="shared" si="9"/>
        <v>0</v>
      </c>
      <c r="AJ21" s="73">
        <f t="shared" si="9"/>
        <v>47</v>
      </c>
      <c r="AK21" s="73">
        <f t="shared" si="9"/>
        <v>36.144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10581.144</v>
      </c>
      <c r="AU21" s="73">
        <f t="shared" si="9"/>
        <v>10498</v>
      </c>
      <c r="AV21" s="73">
        <f t="shared" si="9"/>
        <v>0</v>
      </c>
      <c r="AW21" s="73">
        <f t="shared" si="9"/>
        <v>47</v>
      </c>
      <c r="AX21" s="73">
        <f t="shared" si="9"/>
        <v>36.144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10581.144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0</v>
      </c>
      <c r="G22" s="65">
        <f t="shared" si="10"/>
        <v>190000</v>
      </c>
      <c r="H22" s="65">
        <f t="shared" si="10"/>
        <v>10498</v>
      </c>
      <c r="I22" s="65">
        <f t="shared" si="10"/>
        <v>50</v>
      </c>
      <c r="J22" s="65">
        <f t="shared" si="10"/>
        <v>361.44</v>
      </c>
      <c r="K22" s="65">
        <f t="shared" si="10"/>
        <v>0</v>
      </c>
      <c r="L22" s="65">
        <f t="shared" si="10"/>
        <v>0</v>
      </c>
      <c r="M22" s="65">
        <f t="shared" si="10"/>
        <v>0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10909.44</v>
      </c>
      <c r="U22" s="65">
        <f t="shared" si="10"/>
        <v>10498</v>
      </c>
      <c r="V22" s="65">
        <f t="shared" si="10"/>
        <v>0</v>
      </c>
      <c r="W22" s="65">
        <f t="shared" si="10"/>
        <v>47</v>
      </c>
      <c r="X22" s="65">
        <f t="shared" si="10"/>
        <v>36.144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10581.144</v>
      </c>
      <c r="AH22" s="65">
        <f t="shared" si="10"/>
        <v>10498</v>
      </c>
      <c r="AI22" s="65">
        <f t="shared" si="10"/>
        <v>0</v>
      </c>
      <c r="AJ22" s="65">
        <f t="shared" si="10"/>
        <v>47</v>
      </c>
      <c r="AK22" s="65">
        <f t="shared" si="10"/>
        <v>36.144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10581.144</v>
      </c>
      <c r="AU22" s="65">
        <f t="shared" si="10"/>
        <v>10498</v>
      </c>
      <c r="AV22" s="65">
        <f t="shared" si="10"/>
        <v>0</v>
      </c>
      <c r="AW22" s="65">
        <f t="shared" si="10"/>
        <v>47</v>
      </c>
      <c r="AX22" s="65">
        <f t="shared" si="10"/>
        <v>36.144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10581.144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0</v>
      </c>
      <c r="G23" s="79">
        <f>+D23+E23-F23</f>
        <v>179000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50</v>
      </c>
      <c r="J24" s="79">
        <f>+'[2]Informe_Fondane'!J24</f>
        <v>361.44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0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10909.44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47</v>
      </c>
      <c r="X24" s="79">
        <f>+'[2]Informe_Fondane'!X24</f>
        <v>36.144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10581.144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47</v>
      </c>
      <c r="AK24" s="79">
        <f>+'[2]Informe_Fondane'!AK24</f>
        <v>36.144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10581.144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47</v>
      </c>
      <c r="AX24" s="79">
        <f>+'[2]Informe_Fondane'!AX24</f>
        <v>36.144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10581.144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0</v>
      </c>
      <c r="F26" s="73">
        <f t="shared" si="11"/>
        <v>0</v>
      </c>
      <c r="G26" s="73">
        <f t="shared" si="11"/>
        <v>25000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0</v>
      </c>
      <c r="R26" s="73">
        <f t="shared" si="11"/>
        <v>0</v>
      </c>
      <c r="S26" s="73">
        <f t="shared" si="11"/>
        <v>0</v>
      </c>
      <c r="T26" s="73">
        <f t="shared" si="11"/>
        <v>0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0</v>
      </c>
      <c r="AE26" s="73">
        <f t="shared" si="11"/>
        <v>0</v>
      </c>
      <c r="AF26" s="73">
        <f t="shared" si="11"/>
        <v>0</v>
      </c>
      <c r="AG26" s="73">
        <f t="shared" si="11"/>
        <v>0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0</v>
      </c>
      <c r="AR26" s="73">
        <f t="shared" si="11"/>
        <v>0</v>
      </c>
      <c r="AS26" s="73">
        <f t="shared" si="11"/>
        <v>0</v>
      </c>
      <c r="AT26" s="73">
        <f t="shared" si="11"/>
        <v>0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0</v>
      </c>
      <c r="BE26" s="73">
        <f t="shared" si="11"/>
        <v>0</v>
      </c>
      <c r="BF26" s="73">
        <f t="shared" si="11"/>
        <v>0</v>
      </c>
      <c r="BG26" s="73">
        <f t="shared" si="11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0</v>
      </c>
      <c r="F27" s="79">
        <f>+'[2]Informe_Fondane'!F27</f>
        <v>0</v>
      </c>
      <c r="G27" s="79">
        <f>+D27+E27-F27</f>
        <v>25000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4022094.01911</v>
      </c>
      <c r="J28" s="71">
        <f t="shared" si="12"/>
        <v>9026000.28642</v>
      </c>
      <c r="K28" s="71">
        <f t="shared" si="12"/>
        <v>1610434.51898</v>
      </c>
      <c r="L28" s="71">
        <f t="shared" si="12"/>
        <v>742177.50565</v>
      </c>
      <c r="M28" s="71">
        <f t="shared" si="12"/>
        <v>0</v>
      </c>
      <c r="N28" s="71">
        <f t="shared" si="12"/>
        <v>0</v>
      </c>
      <c r="O28" s="71">
        <f t="shared" si="12"/>
        <v>0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17092793.300160002</v>
      </c>
      <c r="U28" s="71">
        <f t="shared" si="12"/>
        <v>654420.602</v>
      </c>
      <c r="V28" s="71">
        <f t="shared" si="12"/>
        <v>1553845.9937200001</v>
      </c>
      <c r="W28" s="71">
        <f t="shared" si="12"/>
        <v>1836317.34816</v>
      </c>
      <c r="X28" s="71">
        <f t="shared" si="12"/>
        <v>8469952.524699999</v>
      </c>
      <c r="Y28" s="71">
        <f t="shared" si="12"/>
        <v>2079630.93147</v>
      </c>
      <c r="Z28" s="71">
        <f t="shared" si="12"/>
        <v>0</v>
      </c>
      <c r="AA28" s="71">
        <f t="shared" si="12"/>
        <v>0</v>
      </c>
      <c r="AB28" s="71">
        <f t="shared" si="12"/>
        <v>0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14594167.40005</v>
      </c>
      <c r="AH28" s="71">
        <f t="shared" si="12"/>
        <v>0</v>
      </c>
      <c r="AI28" s="71">
        <f t="shared" si="12"/>
        <v>56325</v>
      </c>
      <c r="AJ28" s="71">
        <f t="shared" si="12"/>
        <v>316181.48185000004</v>
      </c>
      <c r="AK28" s="71">
        <f t="shared" si="12"/>
        <v>684844.07388</v>
      </c>
      <c r="AL28" s="71">
        <f t="shared" si="12"/>
        <v>1320450.3548299999</v>
      </c>
      <c r="AM28" s="71">
        <f t="shared" si="12"/>
        <v>0</v>
      </c>
      <c r="AN28" s="71">
        <f t="shared" si="12"/>
        <v>0</v>
      </c>
      <c r="AO28" s="71">
        <f t="shared" si="12"/>
        <v>0</v>
      </c>
      <c r="AP28" s="71">
        <f t="shared" si="12"/>
        <v>0</v>
      </c>
      <c r="AQ28" s="71">
        <f t="shared" si="12"/>
        <v>0</v>
      </c>
      <c r="AR28" s="71">
        <f t="shared" si="12"/>
        <v>0</v>
      </c>
      <c r="AS28" s="71">
        <f t="shared" si="12"/>
        <v>0</v>
      </c>
      <c r="AT28" s="71">
        <f t="shared" si="12"/>
        <v>2377800.9105599998</v>
      </c>
      <c r="AU28" s="71">
        <f t="shared" si="12"/>
        <v>0</v>
      </c>
      <c r="AV28" s="71">
        <f t="shared" si="12"/>
        <v>56250</v>
      </c>
      <c r="AW28" s="71">
        <f t="shared" si="12"/>
        <v>316256.48185000004</v>
      </c>
      <c r="AX28" s="71">
        <f t="shared" si="12"/>
        <v>680362.07388</v>
      </c>
      <c r="AY28" s="71">
        <f t="shared" si="12"/>
        <v>1320450.3548299999</v>
      </c>
      <c r="AZ28" s="71">
        <f t="shared" si="12"/>
        <v>0</v>
      </c>
      <c r="BA28" s="71">
        <f t="shared" si="12"/>
        <v>0</v>
      </c>
      <c r="BB28" s="71">
        <f t="shared" si="12"/>
        <v>0</v>
      </c>
      <c r="BC28" s="71">
        <f t="shared" si="12"/>
        <v>0</v>
      </c>
      <c r="BD28" s="71">
        <f t="shared" si="12"/>
        <v>0</v>
      </c>
      <c r="BE28" s="71">
        <f t="shared" si="12"/>
        <v>0</v>
      </c>
      <c r="BF28" s="71">
        <f t="shared" si="12"/>
        <v>0</v>
      </c>
      <c r="BG28" s="71">
        <f t="shared" si="12"/>
        <v>2373318.9105599998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4022094.01911</v>
      </c>
      <c r="J29" s="79">
        <f>+'[2]Informe_Fondane'!J29</f>
        <v>9026000.28642</v>
      </c>
      <c r="K29" s="79">
        <f>+'[2]Informe_Fondane'!K29</f>
        <v>1610434.51898</v>
      </c>
      <c r="L29" s="79">
        <f>+'[2]Informe_Fondane'!L29</f>
        <v>742177.50565</v>
      </c>
      <c r="M29" s="79">
        <f>+'[2]Informe_Fondane'!M29</f>
        <v>0</v>
      </c>
      <c r="N29" s="79">
        <f>+'[2]Informe_Fondane'!N29</f>
        <v>0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17092793.300160002</v>
      </c>
      <c r="U29" s="79">
        <f>+'[2]Informe_Fondane'!U29</f>
        <v>654420.602</v>
      </c>
      <c r="V29" s="79">
        <f>+'[2]Informe_Fondane'!V29</f>
        <v>1553845.9937200001</v>
      </c>
      <c r="W29" s="79">
        <f>+'[2]Informe_Fondane'!W29</f>
        <v>1836317.34816</v>
      </c>
      <c r="X29" s="79">
        <f>+'[2]Informe_Fondane'!X29</f>
        <v>8469952.524699999</v>
      </c>
      <c r="Y29" s="79">
        <f>+'[2]Informe_Fondane'!Y29</f>
        <v>2079630.93147</v>
      </c>
      <c r="Z29" s="79">
        <f>+'[2]Informe_Fondane'!Z29</f>
        <v>0</v>
      </c>
      <c r="AA29" s="79">
        <f>+'[2]Informe_Fondane'!AA29</f>
        <v>0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14594167.40005</v>
      </c>
      <c r="AH29" s="79">
        <f>+'[2]Informe_Fondane'!AH29</f>
        <v>0</v>
      </c>
      <c r="AI29" s="79">
        <f>+'[2]Informe_Fondane'!AI29</f>
        <v>56325</v>
      </c>
      <c r="AJ29" s="79">
        <f>+'[2]Informe_Fondane'!AJ29</f>
        <v>316181.48185000004</v>
      </c>
      <c r="AK29" s="79">
        <f>+'[2]Informe_Fondane'!AK29</f>
        <v>684844.07388</v>
      </c>
      <c r="AL29" s="79">
        <f>+'[2]Informe_Fondane'!AL29</f>
        <v>1320450.3548299999</v>
      </c>
      <c r="AM29" s="79">
        <f>+'[2]Informe_Fondane'!AM29</f>
        <v>0</v>
      </c>
      <c r="AN29" s="79">
        <f>+'[2]Informe_Fondane'!AN29</f>
        <v>0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2377800.9105599998</v>
      </c>
      <c r="AU29" s="79">
        <f>+'[2]Informe_Fondane'!AU29</f>
        <v>0</v>
      </c>
      <c r="AV29" s="79">
        <f>+'[2]Informe_Fondane'!AV29</f>
        <v>56250</v>
      </c>
      <c r="AW29" s="79">
        <f>+'[2]Informe_Fondane'!AW29</f>
        <v>316256.48185000004</v>
      </c>
      <c r="AX29" s="79">
        <f>+'[2]Informe_Fondane'!AX29</f>
        <v>680362.07388</v>
      </c>
      <c r="AY29" s="79">
        <f>+'[2]Informe_Fondane'!AY29</f>
        <v>1320450.3548299999</v>
      </c>
      <c r="AZ29" s="79">
        <f>+'[2]Informe_Fondane'!AZ29</f>
        <v>0</v>
      </c>
      <c r="BA29" s="79">
        <f>+'[2]Informe_Fondane'!BA29</f>
        <v>0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2373318.9105599998</v>
      </c>
    </row>
    <row r="30" spans="1:59" s="13" customFormat="1" ht="12.75">
      <c r="A30" s="105" t="s">
        <v>60</v>
      </c>
      <c r="B30" s="105"/>
      <c r="C30" s="105"/>
      <c r="D30" s="71">
        <f aca="true" t="shared" si="13" ref="D30:AI30">+D7+D28</f>
        <v>45435000</v>
      </c>
      <c r="E30" s="71">
        <f t="shared" si="13"/>
        <v>0</v>
      </c>
      <c r="F30" s="71">
        <f t="shared" si="13"/>
        <v>0</v>
      </c>
      <c r="G30" s="71">
        <f t="shared" si="13"/>
        <v>45435000</v>
      </c>
      <c r="H30" s="71">
        <f t="shared" si="13"/>
        <v>1704584.97</v>
      </c>
      <c r="I30" s="71">
        <f t="shared" si="13"/>
        <v>4022144.81911</v>
      </c>
      <c r="J30" s="71">
        <f t="shared" si="13"/>
        <v>9026361.72642</v>
      </c>
      <c r="K30" s="71">
        <f t="shared" si="13"/>
        <v>1610434.51898</v>
      </c>
      <c r="L30" s="71">
        <f t="shared" si="13"/>
        <v>742177.50565</v>
      </c>
      <c r="M30" s="71">
        <f t="shared" si="13"/>
        <v>0</v>
      </c>
      <c r="N30" s="71">
        <f t="shared" si="13"/>
        <v>0</v>
      </c>
      <c r="O30" s="71">
        <f t="shared" si="13"/>
        <v>0</v>
      </c>
      <c r="P30" s="71">
        <f t="shared" si="13"/>
        <v>0</v>
      </c>
      <c r="Q30" s="71">
        <f t="shared" si="13"/>
        <v>0</v>
      </c>
      <c r="R30" s="71">
        <f t="shared" si="13"/>
        <v>0</v>
      </c>
      <c r="S30" s="71">
        <f t="shared" si="13"/>
        <v>0</v>
      </c>
      <c r="T30" s="71">
        <f t="shared" si="13"/>
        <v>17105703.54016</v>
      </c>
      <c r="U30" s="71">
        <f t="shared" si="13"/>
        <v>666918.602</v>
      </c>
      <c r="V30" s="71">
        <f t="shared" si="13"/>
        <v>1553846.7937200002</v>
      </c>
      <c r="W30" s="71">
        <f t="shared" si="13"/>
        <v>1836364.34816</v>
      </c>
      <c r="X30" s="71">
        <f t="shared" si="13"/>
        <v>8469988.668699998</v>
      </c>
      <c r="Y30" s="71">
        <f t="shared" si="13"/>
        <v>2079630.93147</v>
      </c>
      <c r="Z30" s="71">
        <f t="shared" si="13"/>
        <v>0</v>
      </c>
      <c r="AA30" s="71">
        <f t="shared" si="13"/>
        <v>0</v>
      </c>
      <c r="AB30" s="71">
        <f t="shared" si="13"/>
        <v>0</v>
      </c>
      <c r="AC30" s="71">
        <f t="shared" si="13"/>
        <v>0</v>
      </c>
      <c r="AD30" s="71">
        <f t="shared" si="13"/>
        <v>0</v>
      </c>
      <c r="AE30" s="71">
        <f t="shared" si="13"/>
        <v>0</v>
      </c>
      <c r="AF30" s="71">
        <f t="shared" si="13"/>
        <v>0</v>
      </c>
      <c r="AG30" s="71">
        <f t="shared" si="13"/>
        <v>14606749.34405</v>
      </c>
      <c r="AH30" s="71">
        <f t="shared" si="13"/>
        <v>11121.52877</v>
      </c>
      <c r="AI30" s="71">
        <f t="shared" si="13"/>
        <v>56325</v>
      </c>
      <c r="AJ30" s="71">
        <f aca="true" t="shared" si="14" ref="AJ30:BG30">+AJ7+AJ28</f>
        <v>316231.03053000005</v>
      </c>
      <c r="AK30" s="71">
        <f t="shared" si="14"/>
        <v>684880.21788</v>
      </c>
      <c r="AL30" s="71">
        <f t="shared" si="14"/>
        <v>1320547.79635</v>
      </c>
      <c r="AM30" s="71">
        <f t="shared" si="14"/>
        <v>0</v>
      </c>
      <c r="AN30" s="71">
        <f t="shared" si="14"/>
        <v>0</v>
      </c>
      <c r="AO30" s="71">
        <f t="shared" si="14"/>
        <v>0</v>
      </c>
      <c r="AP30" s="71">
        <f t="shared" si="14"/>
        <v>0</v>
      </c>
      <c r="AQ30" s="71">
        <f t="shared" si="14"/>
        <v>0</v>
      </c>
      <c r="AR30" s="71">
        <f t="shared" si="14"/>
        <v>0</v>
      </c>
      <c r="AS30" s="71">
        <f t="shared" si="14"/>
        <v>0</v>
      </c>
      <c r="AT30" s="71">
        <f t="shared" si="14"/>
        <v>2389105.5735299997</v>
      </c>
      <c r="AU30" s="71">
        <f t="shared" si="14"/>
        <v>11121.52877</v>
      </c>
      <c r="AV30" s="71">
        <f t="shared" si="14"/>
        <v>56250</v>
      </c>
      <c r="AW30" s="71">
        <f t="shared" si="14"/>
        <v>316306.03053000005</v>
      </c>
      <c r="AX30" s="71">
        <f t="shared" si="14"/>
        <v>680398.21788</v>
      </c>
      <c r="AY30" s="71">
        <f t="shared" si="14"/>
        <v>1320547.79635</v>
      </c>
      <c r="AZ30" s="71">
        <f t="shared" si="14"/>
        <v>0</v>
      </c>
      <c r="BA30" s="71">
        <f t="shared" si="14"/>
        <v>0</v>
      </c>
      <c r="BB30" s="71">
        <f t="shared" si="14"/>
        <v>0</v>
      </c>
      <c r="BC30" s="71">
        <f t="shared" si="14"/>
        <v>0</v>
      </c>
      <c r="BD30" s="71">
        <f t="shared" si="14"/>
        <v>0</v>
      </c>
      <c r="BE30" s="71">
        <f t="shared" si="14"/>
        <v>0</v>
      </c>
      <c r="BF30" s="71">
        <f t="shared" si="14"/>
        <v>0</v>
      </c>
      <c r="BG30" s="71">
        <f t="shared" si="14"/>
        <v>2384623.5735299997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J1" sqref="J1:P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4.57421875" style="8" customWidth="1"/>
    <col min="5" max="5" width="15.140625" style="8" hidden="1" customWidth="1"/>
    <col min="6" max="8" width="11.00390625" style="5" hidden="1" customWidth="1"/>
    <col min="9" max="9" width="11.00390625" style="5" customWidth="1"/>
    <col min="10" max="15" width="11.00390625" style="5" hidden="1" customWidth="1"/>
    <col min="16" max="16" width="12.28125" style="5" hidden="1" customWidth="1"/>
    <col min="17" max="17" width="16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09" t="s">
        <v>120</v>
      </c>
      <c r="Q1" s="11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8" t="s">
        <v>74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13" t="s">
        <v>121</v>
      </c>
      <c r="Q2" s="11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5"/>
      <c r="Q3" s="11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29" t="s">
        <v>61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131" t="s">
        <v>124</v>
      </c>
      <c r="Q4" s="132"/>
    </row>
    <row r="5" spans="1:17" s="1" customFormat="1" ht="17.25" customHeight="1" thickBot="1">
      <c r="A5" s="44" t="s">
        <v>71</v>
      </c>
      <c r="B5" s="46"/>
      <c r="C5" s="46"/>
      <c r="D5" s="124"/>
      <c r="E5" s="124"/>
      <c r="F5" s="124"/>
      <c r="G5" s="124"/>
      <c r="H5" s="124"/>
      <c r="I5" s="124"/>
      <c r="J5" s="124"/>
      <c r="K5" s="59"/>
      <c r="L5" s="59"/>
      <c r="M5" s="59"/>
      <c r="N5" s="59"/>
      <c r="O5" s="59"/>
      <c r="P5" s="125" t="s">
        <v>0</v>
      </c>
      <c r="Q5" s="12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-0.0003</v>
      </c>
      <c r="G7" s="103">
        <f t="shared" si="0"/>
        <v>0.01918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105388.77978000001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105388.78008</v>
      </c>
      <c r="E8" s="102">
        <f>+'[4]CxP_FONDANE'!E8</f>
        <v>105388.76090000001</v>
      </c>
      <c r="F8" s="102">
        <f>+'[4]CxP_FONDANE'!F8</f>
        <v>-0.0003</v>
      </c>
      <c r="G8" s="102">
        <f>+'[4]CxP_FONDANE'!G8</f>
        <v>0.01918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105388.77978000001</v>
      </c>
    </row>
    <row r="9" spans="1:17" s="2" customFormat="1" ht="12.75">
      <c r="A9" s="127" t="s">
        <v>60</v>
      </c>
      <c r="B9" s="127"/>
      <c r="C9" s="127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-0.0003</v>
      </c>
      <c r="G9" s="89">
        <f t="shared" si="1"/>
        <v>0.01918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105388.77978000001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showZeros="0" zoomScalePageLayoutView="0" workbookViewId="0" topLeftCell="B1">
      <selection activeCell="AC6" sqref="AC1:AC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8" customWidth="1"/>
    <col min="5" max="8" width="12.140625" style="8" hidden="1" customWidth="1"/>
    <col min="9" max="9" width="12.140625" style="8" customWidth="1"/>
    <col min="10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2" width="12.140625" style="5" customWidth="1"/>
    <col min="23" max="29" width="12.140625" style="5" hidden="1" customWidth="1"/>
    <col min="30" max="30" width="16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09" t="s">
        <v>120</v>
      </c>
      <c r="AD1" s="110"/>
    </row>
    <row r="2" spans="1:30" s="1" customFormat="1" ht="20.25" customHeight="1">
      <c r="A2"/>
      <c r="B2" s="32"/>
      <c r="C2" s="33"/>
      <c r="D2" s="128" t="s">
        <v>73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  <c r="AC2" s="113" t="s">
        <v>121</v>
      </c>
      <c r="AD2" s="11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5"/>
      <c r="AD3" s="116"/>
    </row>
    <row r="4" spans="1:30" s="1" customFormat="1" ht="15" customHeight="1">
      <c r="A4" s="42" t="s">
        <v>72</v>
      </c>
      <c r="C4" s="133" t="s">
        <v>61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4"/>
      <c r="AC4" s="119" t="s">
        <v>124</v>
      </c>
      <c r="AD4" s="12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4"/>
      <c r="M5" s="124"/>
      <c r="N5" s="124"/>
      <c r="O5" s="12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7" t="s">
        <v>0</v>
      </c>
      <c r="AD5" s="108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1588899.6951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204590.77503999998</v>
      </c>
      <c r="H7" s="89">
        <f t="shared" si="0"/>
        <v>495359.45989</v>
      </c>
      <c r="I7" s="89">
        <f t="shared" si="0"/>
        <v>1129.314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1571949.0369300002</v>
      </c>
      <c r="R7" s="89">
        <f t="shared" si="0"/>
        <v>60955.58</v>
      </c>
      <c r="S7" s="89">
        <f t="shared" si="0"/>
        <v>809913.908</v>
      </c>
      <c r="T7" s="89">
        <f t="shared" si="0"/>
        <v>204590.77503999998</v>
      </c>
      <c r="U7" s="89">
        <f t="shared" si="0"/>
        <v>495359.45989</v>
      </c>
      <c r="V7" s="89">
        <f t="shared" si="0"/>
        <v>1129.314</v>
      </c>
      <c r="W7" s="89">
        <f t="shared" si="0"/>
        <v>0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1571949.0369300002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1588899.6951</v>
      </c>
      <c r="E8" s="7">
        <f>+'[3]Inf_FONDANE_Rvas'!E8</f>
        <v>60955.58</v>
      </c>
      <c r="F8" s="7">
        <f>+'[3]Inf_FONDANE_Rvas'!F8</f>
        <v>809913.908</v>
      </c>
      <c r="G8" s="7">
        <f>+'[3]Inf_FONDANE_Rvas'!G8</f>
        <v>204590.77503999998</v>
      </c>
      <c r="H8" s="7">
        <f>+'[3]Inf_FONDANE_Rvas'!H8</f>
        <v>495359.45989</v>
      </c>
      <c r="I8" s="7">
        <f>+'[3]Inf_FONDANE_Rvas'!I8</f>
        <v>1129.314</v>
      </c>
      <c r="J8" s="7">
        <f>+'[3]Inf_FONDANE_Rvas'!J8</f>
        <v>0</v>
      </c>
      <c r="K8" s="7">
        <f>+'[3]Inf_FONDANE_Rvas'!K8</f>
        <v>0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1571949.0369300002</v>
      </c>
      <c r="R8" s="7">
        <f>+'[3]Inf_FONDANE_Rvas'!R8</f>
        <v>60955.58</v>
      </c>
      <c r="S8" s="7">
        <f>+'[3]Inf_FONDANE_Rvas'!S8</f>
        <v>809913.908</v>
      </c>
      <c r="T8" s="7">
        <f>+'[3]Inf_FONDANE_Rvas'!T8</f>
        <v>204590.77503999998</v>
      </c>
      <c r="U8" s="7">
        <f>+'[3]Inf_FONDANE_Rvas'!U8</f>
        <v>495359.45989</v>
      </c>
      <c r="V8" s="7">
        <f>+'[3]Inf_FONDANE_Rvas'!V8</f>
        <v>1129.314</v>
      </c>
      <c r="W8" s="7">
        <f>+'[3]Inf_FONDANE_Rvas'!W8</f>
        <v>0</v>
      </c>
      <c r="X8" s="7">
        <f>+'[3]Inf_FONDANE_Rvas'!X8</f>
        <v>0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1571949.0369300002</v>
      </c>
    </row>
    <row r="9" spans="1:30" s="2" customFormat="1" ht="21" customHeight="1">
      <c r="A9" s="127" t="s">
        <v>60</v>
      </c>
      <c r="B9" s="127"/>
      <c r="C9" s="127"/>
      <c r="D9" s="89">
        <f>D8</f>
        <v>1588899.6951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204590.77503999998</v>
      </c>
      <c r="H9" s="89">
        <f t="shared" si="1"/>
        <v>495359.45989</v>
      </c>
      <c r="I9" s="89">
        <f t="shared" si="1"/>
        <v>1129.314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1571949.0369300002</v>
      </c>
      <c r="R9" s="89">
        <f t="shared" si="1"/>
        <v>60955.58</v>
      </c>
      <c r="S9" s="89">
        <f t="shared" si="1"/>
        <v>809913.908</v>
      </c>
      <c r="T9" s="89">
        <f t="shared" si="1"/>
        <v>204590.77503999998</v>
      </c>
      <c r="U9" s="89">
        <f t="shared" si="1"/>
        <v>495359.45989</v>
      </c>
      <c r="V9" s="89">
        <f t="shared" si="1"/>
        <v>1129.314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1571949.0369300002</v>
      </c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18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18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2021-06-10T19:43:32Z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