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<sst xmlns="http://schemas.openxmlformats.org/spreadsheetml/2006/main" count="420" uniqueCount="196">
  <si>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</si>
  <si>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</si>
  <si>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</si>
  <si>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</si>
  <si>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</si>
  <si>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</si>
  <si>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</si>
  <si>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</si>
  <si>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</si>
  <si>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</si>
  <si>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</si>
  <si>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</si>
  <si>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</si>
  <si>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</si>
  <si>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</si>
  <si>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</si>
  <si>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</si>
  <si>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</si>
  <si>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</si>
  <si>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</si>
  <si>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</si>
  <si>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</si>
  <si>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</si>
  <si>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</si>
  <si>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</si>
  <si>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</si>
  <si>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</si>
  <si>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</si>
  <si>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</si>
  <si>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</si>
  <si>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</si>
  <si>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</si>
  <si>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</si>
  <si>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</si>
  <si>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</si>
  <si>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</si>
  <si>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</si>
  <si>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</si>
  <si>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</si>
  <si>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</si>
  <si>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</si>
  <si>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</si>
  <si>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</si>
  <si>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</si>
  <si>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</si>
  <si>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</si>
  <si>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</si>
  <si>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</si>
  <si>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</si>
  <si>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</si>
  <si>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</si>
  <si>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</si>
  <si>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</si>
  <si>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</si>
  <si>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</si>
  <si>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</si>
  <si>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</si>
  <si>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</si>
  <si>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</si>
  <si>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</si>
  <si>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</si>
  <si>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</si>
  <si>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</si>
  <si>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</si>
  <si>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</si>
  <si>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</si>
  <si>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</si>
  <si>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</si>
  <si>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</si>
  <si>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</si>
  <si>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</si>
  <si>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</si>
  <si>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</si>
  <si>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</si>
  <si>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</si>
  <si>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</si>
  <si>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</si>
  <si>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</si>
  <si>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</si>
  <si>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</si>
  <si>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</si>
  <si>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</si>
  <si>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</si>
  <si>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</si>
  <si>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</si>
  <si>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</si>
  <si>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</si>
  <si>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</si>
  <si>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</si>
  <si>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</si>
  <si>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</si>
  <si>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</si>
  <si>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</si>
  <si>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</si>
  <si>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</si>
  <si>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</si>
  <si>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</si>
  <si>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</si>
  <si>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</si>
  <si>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</si>
  <si>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</si>
  <si>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</si>
  <si>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</si>
  <si>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</si>
  <si>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</si>
  <si>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</si>
  <si>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</si>
  <si>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</si>
  <si>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</si>
  <si>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</si>
  <si>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</si>
  <si>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</si>
  <si>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</si>
  <si>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</si>
  <si>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</si>
  <si>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</si>
  <si>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</si>
  <si>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</si>
  <si>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</si>
  <si>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</si>
  <si>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</si>
  <si>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</si>
  <si>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</si>
  <si>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</si>
  <si>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</si>
  <si>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</si>
  <si>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</si>
  <si>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</si>
  <si>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</si>
  <si>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</si>
  <si>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</si>
  <si>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</si>
  <si>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</si>
  <si>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</si>
  <si>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</si>
  <si>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</si>
  <si>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</si>
  <si>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</si>
  <si>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</si>
  <si>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</si>
  <si>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</si>
  <si>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</si>
  <si>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</si>
  <si>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</si>
  <si>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</si>
  <si>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</si>
  <si>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</si>
  <si>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</si>
  <si>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</si>
  <si>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</si>
  <si>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</si>
  <si>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</si>
  <si>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</si>
  <si>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</si>
  <si>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</si>
  <si>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</si>
  <si>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</si>
  <si>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</si>
  <si>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</si>
  <si>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</si>
  <si>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</si>
  <si>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</si>
  <si>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</si>
  <si>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</si>
  <si>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</si>
  <si>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</si>
  <si>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</si>
  <si>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</si>
  <si>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</si>
  <si>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</si>
  <si>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</si>
  <si>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</si>
  <si>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</si>
  <si>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</si>
  <si>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</si>
  <si>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</si>
  <si>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</si>
  <si>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</si>
  <si>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</si>
  <si>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</si>
  <si>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</si>
  <si>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</si>
  <si>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</si>
  <si>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</si>
  <si>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</si>
  <si>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</si>
  <si>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</si>
  <si>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</si>
  <si>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</si>
  <si>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</si>
  <si>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</si>
  <si>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</si>
  <si>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</si>
  <si>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</si>
  <si>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Septiembre - Vigencia 2017</t>
  </si>
  <si>
    <t>Septiembre-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</si>
</sst>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12.7998</v>
          </cell>
          <cell r="H11">
            <v>1.6192</v>
          </cell>
          <cell r="I11">
            <v>157.5</v>
          </cell>
          <cell r="J11">
            <v>476.8498</v>
          </cell>
          <cell r="K11">
            <v>0</v>
          </cell>
          <cell r="L11">
            <v>-12.7998</v>
          </cell>
          <cell r="M11">
            <v>208.458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72.05</v>
          </cell>
          <cell r="X11">
            <v>392</v>
          </cell>
          <cell r="Y11">
            <v>0</v>
          </cell>
          <cell r="Z11">
            <v>208.458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72.05</v>
          </cell>
          <cell r="AK11">
            <v>393.568</v>
          </cell>
          <cell r="AL11">
            <v>0</v>
          </cell>
          <cell r="AM11">
            <v>208.458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72.05</v>
          </cell>
          <cell r="AX11">
            <v>393.568</v>
          </cell>
          <cell r="AY11">
            <v>0</v>
          </cell>
          <cell r="AZ11">
            <v>208.458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1261.9283</v>
          </cell>
          <cell r="H12">
            <v>7.63977</v>
          </cell>
          <cell r="I12">
            <v>32922.03533</v>
          </cell>
          <cell r="J12">
            <v>6582.2656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6582.2656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16712.6656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16712.6656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475.81187</v>
          </cell>
          <cell r="F13">
            <v>951.62374</v>
          </cell>
          <cell r="H13">
            <v>504.39013</v>
          </cell>
          <cell r="I13">
            <v>0</v>
          </cell>
          <cell r="J13">
            <v>126097.53187</v>
          </cell>
          <cell r="K13">
            <v>0</v>
          </cell>
          <cell r="L13">
            <v>-475.81187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90490</v>
          </cell>
          <cell r="X13">
            <v>35131.72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126124.20688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126124.20688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1273.8111000000001</v>
          </cell>
          <cell r="F14">
            <v>0</v>
          </cell>
          <cell r="H14">
            <v>2374.224</v>
          </cell>
          <cell r="I14">
            <v>0</v>
          </cell>
          <cell r="J14">
            <v>848.50137</v>
          </cell>
          <cell r="K14">
            <v>0</v>
          </cell>
          <cell r="L14">
            <v>425.30973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2344.26631</v>
          </cell>
          <cell r="X14">
            <v>0</v>
          </cell>
          <cell r="Y14">
            <v>425.30973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2332.292</v>
          </cell>
          <cell r="AK14">
            <v>0</v>
          </cell>
          <cell r="AL14">
            <v>442.04436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2332.292</v>
          </cell>
          <cell r="AX14">
            <v>0</v>
          </cell>
          <cell r="AY14">
            <v>442.04436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0</v>
          </cell>
          <cell r="E15">
            <v>14711.62374</v>
          </cell>
          <cell r="F15">
            <v>475.81187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471.81187</v>
          </cell>
          <cell r="M15">
            <v>0</v>
          </cell>
          <cell r="N15">
            <v>13760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63.37864</v>
          </cell>
          <cell r="Z15">
            <v>0</v>
          </cell>
          <cell r="AA15">
            <v>13760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63.37864</v>
          </cell>
          <cell r="AM15">
            <v>0</v>
          </cell>
          <cell r="AN15">
            <v>3189.932</v>
          </cell>
          <cell r="AO15">
            <v>0</v>
          </cell>
          <cell r="AP15">
            <v>187.748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63.37864</v>
          </cell>
          <cell r="AZ15">
            <v>0</v>
          </cell>
          <cell r="BA15">
            <v>3189.932</v>
          </cell>
          <cell r="BB15">
            <v>0</v>
          </cell>
          <cell r="BC15">
            <v>187.748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P32">
            <v>0</v>
          </cell>
          <cell r="Q32">
            <v>0</v>
          </cell>
          <cell r="AC32">
            <v>0</v>
          </cell>
          <cell r="AD32">
            <v>0</v>
          </cell>
          <cell r="AQ32">
            <v>0</v>
          </cell>
          <cell r="B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1204.819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1204.819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97500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67532.09928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24621.90305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13760</v>
          </cell>
          <cell r="E43">
            <v>0</v>
          </cell>
          <cell r="F43">
            <v>13760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17250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8300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261550</v>
          </cell>
          <cell r="F47">
            <v>1204.819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59300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1400</v>
          </cell>
          <cell r="E58">
            <v>0</v>
          </cell>
          <cell r="F58">
            <v>0</v>
          </cell>
          <cell r="H58">
            <v>5.57769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24.138</v>
          </cell>
          <cell r="N58">
            <v>25.57221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5.57769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24.138</v>
          </cell>
          <cell r="AA58">
            <v>25.57221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24.138</v>
          </cell>
          <cell r="AN58">
            <v>25.57221</v>
          </cell>
          <cell r="AO58">
            <v>0</v>
          </cell>
          <cell r="AP58">
            <v>0.95256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24.138</v>
          </cell>
          <cell r="BA58">
            <v>25.57221</v>
          </cell>
          <cell r="BB58">
            <v>0</v>
          </cell>
          <cell r="BC58">
            <v>0.95256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13410.476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13410.476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3589.524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3589.524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22000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20000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9500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9500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9500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9500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119661.737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7400000</v>
          </cell>
          <cell r="E67">
            <v>15279043.524</v>
          </cell>
          <cell r="F67">
            <v>0</v>
          </cell>
          <cell r="H67">
            <v>976386.53274</v>
          </cell>
          <cell r="I67">
            <v>160925.48591</v>
          </cell>
          <cell r="J67">
            <v>397305.64538999996</v>
          </cell>
          <cell r="K67">
            <v>658406.30437</v>
          </cell>
          <cell r="L67">
            <v>76231.821</v>
          </cell>
          <cell r="M67">
            <v>480838.18739</v>
          </cell>
          <cell r="N67">
            <v>2062671.823</v>
          </cell>
          <cell r="O67">
            <v>14230102.24415</v>
          </cell>
          <cell r="P67">
            <v>1132819.76299</v>
          </cell>
          <cell r="Q67">
            <v>0</v>
          </cell>
          <cell r="R67">
            <v>0</v>
          </cell>
          <cell r="S67">
            <v>0</v>
          </cell>
          <cell r="U67">
            <v>273006.175</v>
          </cell>
          <cell r="V67">
            <v>861586.8439099999</v>
          </cell>
          <cell r="W67">
            <v>222741.98079</v>
          </cell>
          <cell r="X67">
            <v>701542.382</v>
          </cell>
          <cell r="Y67">
            <v>109414.429</v>
          </cell>
          <cell r="Z67">
            <v>175624.56139</v>
          </cell>
          <cell r="AA67">
            <v>982374.934</v>
          </cell>
          <cell r="AB67">
            <v>3780100.5283000004</v>
          </cell>
          <cell r="AC67">
            <v>10637945.090739999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22746.68195</v>
          </cell>
          <cell r="AJ67">
            <v>307311.25227</v>
          </cell>
          <cell r="AK67">
            <v>309993.61255</v>
          </cell>
          <cell r="AL67">
            <v>341472.12949</v>
          </cell>
          <cell r="AM67">
            <v>344963.54975999997</v>
          </cell>
          <cell r="AN67">
            <v>208576.37863</v>
          </cell>
          <cell r="AO67">
            <v>400260.44977</v>
          </cell>
          <cell r="AP67">
            <v>1386228.03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22746.68195</v>
          </cell>
          <cell r="AW67">
            <v>307311.25227</v>
          </cell>
          <cell r="AX67">
            <v>309993.61255</v>
          </cell>
          <cell r="AY67">
            <v>341472.12949</v>
          </cell>
          <cell r="AZ67">
            <v>344963.54975999997</v>
          </cell>
          <cell r="BA67">
            <v>208576.37863</v>
          </cell>
          <cell r="BB67">
            <v>400260.44977</v>
          </cell>
          <cell r="BC67">
            <v>1386228.03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0.432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337.46842</v>
          </cell>
          <cell r="H18">
            <v>0</v>
          </cell>
          <cell r="I18">
            <v>0</v>
          </cell>
          <cell r="J18">
            <v>0</v>
          </cell>
          <cell r="K18">
            <v>288.51365999999996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337.46842</v>
          </cell>
          <cell r="U18">
            <v>0</v>
          </cell>
          <cell r="V18">
            <v>0</v>
          </cell>
          <cell r="W18">
            <v>0</v>
          </cell>
          <cell r="X18">
            <v>288.51365999999996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0.00041</v>
          </cell>
          <cell r="H19">
            <v>0</v>
          </cell>
          <cell r="I19">
            <v>0</v>
          </cell>
          <cell r="J19">
            <v>0</v>
          </cell>
          <cell r="K19">
            <v>835.75554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0.00041</v>
          </cell>
          <cell r="U19">
            <v>0</v>
          </cell>
          <cell r="V19">
            <v>0</v>
          </cell>
          <cell r="W19">
            <v>0</v>
          </cell>
          <cell r="X19">
            <v>835.75554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6223.2093</v>
          </cell>
          <cell r="E22">
            <v>0</v>
          </cell>
          <cell r="F22">
            <v>0</v>
          </cell>
          <cell r="G22">
            <v>6223.2092999999995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6223.2092999999995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3289.0870000000014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1">
      <pane xSplit="3" ySplit="6" topLeftCell="AG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F4" sqref="BF4:BG4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4" width="12.7109375" style="22" bestFit="1" customWidth="1"/>
    <col min="5" max="7" width="11.8515625" style="22" customWidth="1"/>
    <col min="8" max="15" width="11.00390625" style="22" hidden="1" customWidth="1"/>
    <col min="16" max="16" width="11.00390625" style="22" customWidth="1"/>
    <col min="17" max="19" width="12.140625" style="22" hidden="1" customWidth="1"/>
    <col min="20" max="20" width="12.140625" style="22" customWidth="1"/>
    <col min="21" max="28" width="12.140625" style="22" hidden="1" customWidth="1"/>
    <col min="29" max="29" width="12.140625" style="22" customWidth="1"/>
    <col min="30" max="32" width="12.140625" style="22" hidden="1" customWidth="1"/>
    <col min="33" max="33" width="12.140625" style="22" customWidth="1"/>
    <col min="34" max="41" width="12.140625" style="22" hidden="1" customWidth="1"/>
    <col min="42" max="42" width="12.140625" style="22" customWidth="1"/>
    <col min="43" max="45" width="12.140625" style="22" hidden="1" customWidth="1"/>
    <col min="46" max="46" width="12.140625" style="22" customWidth="1"/>
    <col min="47" max="54" width="12.140625" style="22" hidden="1" customWidth="1"/>
    <col min="55" max="55" width="12.140625" style="22" customWidth="1"/>
    <col min="56" max="58" width="12.140625" style="22" hidden="1" customWidth="1"/>
    <col min="59" max="59" width="14.57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3" t="s">
        <v>192</v>
      </c>
      <c r="BG1" s="12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5" t="s">
        <v>176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6"/>
      <c r="BF2" s="127" t="s">
        <v>193</v>
      </c>
      <c r="BG2" s="128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29"/>
      <c r="BG3" s="130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1" t="s">
        <v>104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3" t="s">
        <v>195</v>
      </c>
      <c r="BG4" s="134"/>
    </row>
    <row r="5" spans="1:59" s="25" customFormat="1" ht="16.5" customHeight="1" thickBot="1">
      <c r="A5" s="68" t="s">
        <v>177</v>
      </c>
      <c r="B5" s="69"/>
      <c r="C5" s="70"/>
      <c r="D5" s="135" t="s">
        <v>184</v>
      </c>
      <c r="E5" s="136"/>
      <c r="F5" s="136"/>
      <c r="G5" s="137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17"/>
      <c r="Z5" s="117"/>
      <c r="AA5" s="117"/>
      <c r="AB5" s="117"/>
      <c r="AC5" s="117"/>
      <c r="AD5" s="117"/>
      <c r="AE5" s="117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18" t="s">
        <v>0</v>
      </c>
      <c r="BG5" s="119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357013.18299999996</v>
      </c>
      <c r="E7" s="27">
        <f t="shared" si="0"/>
        <v>407377.45871000004</v>
      </c>
      <c r="F7" s="27">
        <f t="shared" si="0"/>
        <v>17666.98271</v>
      </c>
      <c r="G7" s="27">
        <f t="shared" si="0"/>
        <v>746723.659</v>
      </c>
      <c r="H7" s="27">
        <f t="shared" si="0"/>
        <v>2893.4507900000003</v>
      </c>
      <c r="I7" s="27">
        <f t="shared" si="0"/>
        <v>33079.53533</v>
      </c>
      <c r="J7" s="27">
        <f t="shared" si="0"/>
        <v>134005.14864000003</v>
      </c>
      <c r="K7" s="27">
        <f t="shared" si="0"/>
        <v>0</v>
      </c>
      <c r="L7" s="27">
        <f t="shared" si="0"/>
        <v>9908.50993</v>
      </c>
      <c r="M7" s="27">
        <f t="shared" si="0"/>
        <v>232.596</v>
      </c>
      <c r="N7" s="27">
        <f t="shared" si="0"/>
        <v>13785.57221</v>
      </c>
      <c r="O7" s="27">
        <f t="shared" si="0"/>
        <v>0</v>
      </c>
      <c r="P7" s="27">
        <f t="shared" si="0"/>
        <v>153336.91827999998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347241.73118</v>
      </c>
      <c r="U7" s="27">
        <f t="shared" si="0"/>
        <v>1397.68585</v>
      </c>
      <c r="V7" s="27">
        <f t="shared" si="0"/>
        <v>33079.53533</v>
      </c>
      <c r="W7" s="27">
        <f t="shared" si="0"/>
        <v>99488.58191000001</v>
      </c>
      <c r="X7" s="27">
        <f t="shared" si="0"/>
        <v>35523.72</v>
      </c>
      <c r="Y7" s="27">
        <f t="shared" si="0"/>
        <v>9988.68837</v>
      </c>
      <c r="Z7" s="27">
        <f t="shared" si="0"/>
        <v>232.596</v>
      </c>
      <c r="AA7" s="27">
        <f t="shared" si="0"/>
        <v>13785.57221</v>
      </c>
      <c r="AB7" s="27">
        <f t="shared" si="0"/>
        <v>0</v>
      </c>
      <c r="AC7" s="27">
        <f t="shared" si="0"/>
        <v>24621.90305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218118.28272000002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SUM(AJ8,AJ62)</f>
        <v>19117.0076</v>
      </c>
      <c r="AK7" s="27">
        <f t="shared" si="1"/>
        <v>126517.77488</v>
      </c>
      <c r="AL7" s="27">
        <f t="shared" si="1"/>
        <v>505.423</v>
      </c>
      <c r="AM7" s="27">
        <f t="shared" si="1"/>
        <v>9732.596</v>
      </c>
      <c r="AN7" s="27">
        <f t="shared" si="1"/>
        <v>3215.5042099999996</v>
      </c>
      <c r="AO7" s="27">
        <f t="shared" si="1"/>
        <v>0</v>
      </c>
      <c r="AP7" s="27">
        <f t="shared" si="1"/>
        <v>188.70056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183095.14157999997</v>
      </c>
      <c r="AU7" s="27">
        <f t="shared" si="1"/>
        <v>869</v>
      </c>
      <c r="AV7" s="27">
        <f t="shared" si="1"/>
        <v>22949.135329999997</v>
      </c>
      <c r="AW7" s="27">
        <f t="shared" si="1"/>
        <v>19117.0076</v>
      </c>
      <c r="AX7" s="27">
        <f t="shared" si="1"/>
        <v>126517.77488</v>
      </c>
      <c r="AY7" s="27">
        <f t="shared" si="1"/>
        <v>505.423</v>
      </c>
      <c r="AZ7" s="27">
        <f t="shared" si="1"/>
        <v>9732.596</v>
      </c>
      <c r="BA7" s="27">
        <f t="shared" si="1"/>
        <v>3215.5042099999996</v>
      </c>
      <c r="BB7" s="27">
        <f t="shared" si="1"/>
        <v>0</v>
      </c>
      <c r="BC7" s="27">
        <f t="shared" si="1"/>
        <v>188.70056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183095.14157999997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195351.446</v>
      </c>
      <c r="E8" s="29">
        <f t="shared" si="2"/>
        <v>407377.45871000004</v>
      </c>
      <c r="F8" s="29">
        <f t="shared" si="2"/>
        <v>17666.98271</v>
      </c>
      <c r="G8" s="29">
        <f t="shared" si="2"/>
        <v>585061.922</v>
      </c>
      <c r="H8" s="29">
        <f t="shared" si="2"/>
        <v>2893.4507900000003</v>
      </c>
      <c r="I8" s="29">
        <f t="shared" si="2"/>
        <v>33079.53533</v>
      </c>
      <c r="J8" s="29">
        <f t="shared" si="2"/>
        <v>134005.14864000003</v>
      </c>
      <c r="K8" s="29">
        <f t="shared" si="2"/>
        <v>0</v>
      </c>
      <c r="L8" s="29">
        <f t="shared" si="2"/>
        <v>408.50993</v>
      </c>
      <c r="M8" s="29">
        <f t="shared" si="2"/>
        <v>232.596</v>
      </c>
      <c r="N8" s="29">
        <f t="shared" si="2"/>
        <v>13785.57221</v>
      </c>
      <c r="O8" s="29">
        <f t="shared" si="2"/>
        <v>0</v>
      </c>
      <c r="P8" s="29">
        <f t="shared" si="2"/>
        <v>153336.91827999998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337741.73118</v>
      </c>
      <c r="U8" s="29">
        <f t="shared" si="2"/>
        <v>1397.68585</v>
      </c>
      <c r="V8" s="29">
        <f t="shared" si="2"/>
        <v>33079.53533</v>
      </c>
      <c r="W8" s="29">
        <f t="shared" si="2"/>
        <v>99488.58191000001</v>
      </c>
      <c r="X8" s="29">
        <f t="shared" si="2"/>
        <v>35523.72</v>
      </c>
      <c r="Y8" s="29">
        <f t="shared" si="2"/>
        <v>488.68837</v>
      </c>
      <c r="Z8" s="29">
        <f t="shared" si="2"/>
        <v>232.596</v>
      </c>
      <c r="AA8" s="29">
        <f t="shared" si="2"/>
        <v>13785.57221</v>
      </c>
      <c r="AB8" s="29">
        <f t="shared" si="2"/>
        <v>0</v>
      </c>
      <c r="AC8" s="29">
        <f t="shared" si="2"/>
        <v>24621.90305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208618.28272000002</v>
      </c>
      <c r="AH8" s="29">
        <f t="shared" si="2"/>
        <v>869</v>
      </c>
      <c r="AI8" s="29">
        <f t="shared" si="2"/>
        <v>22949.135329999997</v>
      </c>
      <c r="AJ8" s="29">
        <f aca="true" t="shared" si="3" ref="AJ8:BG8">+AJ9+AJ18</f>
        <v>19117.0076</v>
      </c>
      <c r="AK8" s="29">
        <f t="shared" si="3"/>
        <v>126517.77488</v>
      </c>
      <c r="AL8" s="29">
        <f t="shared" si="3"/>
        <v>505.423</v>
      </c>
      <c r="AM8" s="29">
        <f t="shared" si="3"/>
        <v>232.596</v>
      </c>
      <c r="AN8" s="29">
        <f t="shared" si="3"/>
        <v>3215.5042099999996</v>
      </c>
      <c r="AO8" s="29">
        <f t="shared" si="3"/>
        <v>0</v>
      </c>
      <c r="AP8" s="29">
        <f t="shared" si="3"/>
        <v>188.70056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173595.14157999997</v>
      </c>
      <c r="AU8" s="29">
        <f t="shared" si="3"/>
        <v>869</v>
      </c>
      <c r="AV8" s="29">
        <f t="shared" si="3"/>
        <v>22949.135329999997</v>
      </c>
      <c r="AW8" s="29">
        <f t="shared" si="3"/>
        <v>19117.0076</v>
      </c>
      <c r="AX8" s="29">
        <f t="shared" si="3"/>
        <v>126517.77488</v>
      </c>
      <c r="AY8" s="29">
        <f t="shared" si="3"/>
        <v>505.423</v>
      </c>
      <c r="AZ8" s="29">
        <f t="shared" si="3"/>
        <v>232.596</v>
      </c>
      <c r="BA8" s="29">
        <f t="shared" si="3"/>
        <v>3215.5042099999996</v>
      </c>
      <c r="BB8" s="29">
        <f t="shared" si="3"/>
        <v>0</v>
      </c>
      <c r="BC8" s="29">
        <f t="shared" si="3"/>
        <v>188.70056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173595.14157999997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176601.922</v>
      </c>
      <c r="E9" s="93">
        <f aca="true" t="shared" si="4" ref="E9:BF9">+E10+E16</f>
        <v>16462.16371</v>
      </c>
      <c r="F9" s="93">
        <f t="shared" si="4"/>
        <v>2702.1637100000003</v>
      </c>
      <c r="G9" s="93">
        <f t="shared" si="4"/>
        <v>190361.92200000002</v>
      </c>
      <c r="H9" s="93">
        <f t="shared" si="4"/>
        <v>2887.8731000000002</v>
      </c>
      <c r="I9" s="93">
        <f t="shared" si="4"/>
        <v>33079.53533</v>
      </c>
      <c r="J9" s="93">
        <f t="shared" si="4"/>
        <v>134005.14864000003</v>
      </c>
      <c r="K9" s="93">
        <f t="shared" si="4"/>
        <v>0</v>
      </c>
      <c r="L9" s="93">
        <f t="shared" si="4"/>
        <v>408.50993</v>
      </c>
      <c r="M9" s="93">
        <f t="shared" si="4"/>
        <v>208.458</v>
      </c>
      <c r="N9" s="93">
        <f t="shared" si="4"/>
        <v>13760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184349.52500000002</v>
      </c>
      <c r="U9" s="93">
        <f t="shared" si="4"/>
        <v>1392.10816</v>
      </c>
      <c r="V9" s="93">
        <f t="shared" si="4"/>
        <v>33079.53533</v>
      </c>
      <c r="W9" s="93">
        <f t="shared" si="4"/>
        <v>99488.58191000001</v>
      </c>
      <c r="X9" s="93">
        <f t="shared" si="4"/>
        <v>35523.72</v>
      </c>
      <c r="Y9" s="93">
        <f t="shared" si="4"/>
        <v>488.68837</v>
      </c>
      <c r="Z9" s="93">
        <f t="shared" si="4"/>
        <v>208.458</v>
      </c>
      <c r="AA9" s="93">
        <f t="shared" si="4"/>
        <v>13760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183941.09177000003</v>
      </c>
      <c r="AH9" s="93">
        <f t="shared" si="4"/>
        <v>869</v>
      </c>
      <c r="AI9" s="93">
        <f t="shared" si="4"/>
        <v>22949.135329999997</v>
      </c>
      <c r="AJ9" s="93">
        <f t="shared" si="4"/>
        <v>19117.0076</v>
      </c>
      <c r="AK9" s="93">
        <f t="shared" si="4"/>
        <v>126517.77488</v>
      </c>
      <c r="AL9" s="93">
        <f t="shared" si="4"/>
        <v>505.423</v>
      </c>
      <c r="AM9" s="93">
        <f t="shared" si="4"/>
        <v>208.458</v>
      </c>
      <c r="AN9" s="93">
        <f t="shared" si="4"/>
        <v>3189.932</v>
      </c>
      <c r="AO9" s="93">
        <f t="shared" si="4"/>
        <v>0</v>
      </c>
      <c r="AP9" s="93">
        <f t="shared" si="4"/>
        <v>187.748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173544.47880999997</v>
      </c>
      <c r="AU9" s="93">
        <f t="shared" si="4"/>
        <v>869</v>
      </c>
      <c r="AV9" s="93">
        <f t="shared" si="4"/>
        <v>22949.135329999997</v>
      </c>
      <c r="AW9" s="93">
        <f t="shared" si="4"/>
        <v>19117.0076</v>
      </c>
      <c r="AX9" s="93">
        <f t="shared" si="4"/>
        <v>126517.77488</v>
      </c>
      <c r="AY9" s="93">
        <f t="shared" si="4"/>
        <v>505.423</v>
      </c>
      <c r="AZ9" s="93">
        <f t="shared" si="4"/>
        <v>208.458</v>
      </c>
      <c r="BA9" s="93">
        <f t="shared" si="4"/>
        <v>3189.932</v>
      </c>
      <c r="BB9" s="93">
        <f t="shared" si="4"/>
        <v>0</v>
      </c>
      <c r="BC9" s="93">
        <f t="shared" si="4"/>
        <v>187.748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173544.47880999997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176601.922</v>
      </c>
      <c r="E10" s="98">
        <f aca="true" t="shared" si="5" ref="E10:BG10">SUM(E11:E15)</f>
        <v>16462.16371</v>
      </c>
      <c r="F10" s="98">
        <f t="shared" si="5"/>
        <v>2702.1637100000003</v>
      </c>
      <c r="G10" s="98">
        <f t="shared" si="5"/>
        <v>190361.92200000002</v>
      </c>
      <c r="H10" s="98">
        <f t="shared" si="5"/>
        <v>2887.8731000000002</v>
      </c>
      <c r="I10" s="98">
        <f t="shared" si="5"/>
        <v>33079.53533</v>
      </c>
      <c r="J10" s="98">
        <f t="shared" si="5"/>
        <v>134005.14864000003</v>
      </c>
      <c r="K10" s="98">
        <f t="shared" si="5"/>
        <v>0</v>
      </c>
      <c r="L10" s="98">
        <f t="shared" si="5"/>
        <v>408.50993</v>
      </c>
      <c r="M10" s="98">
        <f t="shared" si="5"/>
        <v>208.458</v>
      </c>
      <c r="N10" s="98">
        <f t="shared" si="5"/>
        <v>13760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184349.52500000002</v>
      </c>
      <c r="U10" s="98">
        <f t="shared" si="5"/>
        <v>1392.10816</v>
      </c>
      <c r="V10" s="98">
        <f t="shared" si="5"/>
        <v>33079.53533</v>
      </c>
      <c r="W10" s="98">
        <f t="shared" si="5"/>
        <v>99488.58191000001</v>
      </c>
      <c r="X10" s="98">
        <f t="shared" si="5"/>
        <v>35523.72</v>
      </c>
      <c r="Y10" s="98">
        <f t="shared" si="5"/>
        <v>488.68837</v>
      </c>
      <c r="Z10" s="98">
        <f t="shared" si="5"/>
        <v>208.458</v>
      </c>
      <c r="AA10" s="98">
        <f t="shared" si="5"/>
        <v>13760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183941.09177000003</v>
      </c>
      <c r="AH10" s="98">
        <f t="shared" si="5"/>
        <v>869</v>
      </c>
      <c r="AI10" s="98">
        <f t="shared" si="5"/>
        <v>22949.135329999997</v>
      </c>
      <c r="AJ10" s="98">
        <f t="shared" si="5"/>
        <v>19117.0076</v>
      </c>
      <c r="AK10" s="98">
        <f t="shared" si="5"/>
        <v>126517.77488</v>
      </c>
      <c r="AL10" s="98">
        <f t="shared" si="5"/>
        <v>505.423</v>
      </c>
      <c r="AM10" s="98">
        <f t="shared" si="5"/>
        <v>208.458</v>
      </c>
      <c r="AN10" s="98">
        <f t="shared" si="5"/>
        <v>3189.932</v>
      </c>
      <c r="AO10" s="98">
        <f t="shared" si="5"/>
        <v>0</v>
      </c>
      <c r="AP10" s="98">
        <f t="shared" si="5"/>
        <v>187.748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173544.47880999997</v>
      </c>
      <c r="AU10" s="98">
        <f t="shared" si="5"/>
        <v>869</v>
      </c>
      <c r="AV10" s="98">
        <f t="shared" si="5"/>
        <v>22949.135329999997</v>
      </c>
      <c r="AW10" s="98">
        <f t="shared" si="5"/>
        <v>19117.0076</v>
      </c>
      <c r="AX10" s="98">
        <f t="shared" si="5"/>
        <v>126517.77488</v>
      </c>
      <c r="AY10" s="98">
        <f t="shared" si="5"/>
        <v>505.423</v>
      </c>
      <c r="AZ10" s="98">
        <f t="shared" si="5"/>
        <v>208.458</v>
      </c>
      <c r="BA10" s="98">
        <f t="shared" si="5"/>
        <v>3189.932</v>
      </c>
      <c r="BB10" s="98">
        <f t="shared" si="5"/>
        <v>0</v>
      </c>
      <c r="BC10" s="98">
        <f t="shared" si="5"/>
        <v>187.748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173544.47880999997</v>
      </c>
      <c r="BH10" s="25"/>
      <c r="BI10" s="25"/>
    </row>
    <row r="11" spans="1:59" s="25" customFormat="1" ht="11.25" customHeight="1">
      <c r="A11" s="92" t="s">
        <v>110</v>
      </c>
      <c r="B11" s="32" t="s">
        <v>111</v>
      </c>
      <c r="C11" s="92" t="s">
        <v>112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12.7998</v>
      </c>
      <c r="G11" s="31">
        <f>SUM(D11:E11)-F11</f>
        <v>883.0962000000001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476.8498</v>
      </c>
      <c r="K11" s="31">
        <f>+'[1]Informe_Fondane'!K11</f>
        <v>0</v>
      </c>
      <c r="L11" s="31">
        <f>+'[1]Informe_Fondane'!L11</f>
        <v>-12.7998</v>
      </c>
      <c r="M11" s="31">
        <f>+'[1]Informe_Fondane'!M11</f>
        <v>208.458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831.6272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72.05</v>
      </c>
      <c r="X11" s="31">
        <f>+'[1]Informe_Fondane'!X11</f>
        <v>392</v>
      </c>
      <c r="Y11" s="31">
        <f>+'[1]Informe_Fondane'!Y11</f>
        <v>0</v>
      </c>
      <c r="Z11" s="31">
        <f>+'[1]Informe_Fondane'!Z11</f>
        <v>208.458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831.6272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72.05</v>
      </c>
      <c r="AK11" s="31">
        <f>+'[1]Informe_Fondane'!AK11</f>
        <v>393.568</v>
      </c>
      <c r="AL11" s="31">
        <f>+'[1]Informe_Fondane'!AL11</f>
        <v>0</v>
      </c>
      <c r="AM11" s="31">
        <f>+'[1]Informe_Fondane'!AM11</f>
        <v>208.458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831.5759999999999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72.05</v>
      </c>
      <c r="AX11" s="31">
        <f>+'[1]Informe_Fondane'!AX11</f>
        <v>393.568</v>
      </c>
      <c r="AY11" s="31">
        <f>+'[1]Informe_Fondane'!AY11</f>
        <v>0</v>
      </c>
      <c r="AZ11" s="31">
        <f>+'[1]Informe_Fondane'!AZ11</f>
        <v>208.458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831.5759999999999</v>
      </c>
    </row>
    <row r="12" spans="1:59" s="25" customFormat="1" ht="11.25" customHeight="1">
      <c r="A12" s="48" t="s">
        <v>113</v>
      </c>
      <c r="B12" s="34" t="s">
        <v>111</v>
      </c>
      <c r="C12" s="48" t="s">
        <v>114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1261.9283</v>
      </c>
      <c r="G12" s="33">
        <f>SUM(D12:E12)-F12</f>
        <v>45468.8687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6582.2656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39511.9407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6582.2656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39511.9407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16712.6656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39504.30093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16712.6656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39504.30093</v>
      </c>
    </row>
    <row r="13" spans="1:59" s="25" customFormat="1" ht="11.25" customHeight="1">
      <c r="A13" s="48" t="s">
        <v>113</v>
      </c>
      <c r="B13" s="34">
        <v>21</v>
      </c>
      <c r="C13" s="48" t="s">
        <v>114</v>
      </c>
      <c r="D13" s="33">
        <f>+'[1]Informe_Fondane'!D13</f>
        <v>126601.922</v>
      </c>
      <c r="E13" s="33">
        <f>+'[1]Informe_Fondane'!E13</f>
        <v>475.81187</v>
      </c>
      <c r="F13" s="33">
        <f>+'[1]Informe_Fondane'!F13</f>
        <v>951.62374</v>
      </c>
      <c r="G13" s="33">
        <f>SUM(D13:E13)-F13</f>
        <v>126126.11013000002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126097.53187</v>
      </c>
      <c r="K13" s="33">
        <f>+'[1]Informe_Fondane'!K13</f>
        <v>0</v>
      </c>
      <c r="L13" s="33">
        <f>+'[1]Informe_Fondane'!L13</f>
        <v>-475.81187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126126.11013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90490</v>
      </c>
      <c r="X13" s="33">
        <f>+'[1]Informe_Fondane'!X13</f>
        <v>35131.72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126126.11013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126124.20688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126124.20688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126124.20688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126124.20688</v>
      </c>
    </row>
    <row r="14" spans="1:59" s="25" customFormat="1" ht="11.25" customHeight="1">
      <c r="A14" s="87" t="s">
        <v>115</v>
      </c>
      <c r="B14" s="95" t="s">
        <v>111</v>
      </c>
      <c r="C14" s="87" t="s">
        <v>116</v>
      </c>
      <c r="D14" s="96">
        <f>+'[1]Informe_Fondane'!D14</f>
        <v>2374.224</v>
      </c>
      <c r="E14" s="96">
        <f>+'[1]Informe_Fondane'!E14</f>
        <v>1273.8111000000001</v>
      </c>
      <c r="F14" s="96">
        <f>+'[1]Informe_Fondane'!F14</f>
        <v>0</v>
      </c>
      <c r="G14" s="96">
        <f>SUM(D14:E14)-F14</f>
        <v>3648.0351</v>
      </c>
      <c r="H14" s="96">
        <f>+'[1]Informe_Fondane'!H14</f>
        <v>2374.224</v>
      </c>
      <c r="I14" s="96">
        <f>+'[1]Informe_Fondane'!I14</f>
        <v>0</v>
      </c>
      <c r="J14" s="96">
        <f>+'[1]Informe_Fondane'!J14</f>
        <v>848.50137</v>
      </c>
      <c r="K14" s="96">
        <f>+'[1]Informe_Fondane'!K14</f>
        <v>0</v>
      </c>
      <c r="L14" s="96">
        <f>+'[1]Informe_Fondane'!L14</f>
        <v>425.30973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3648.0351</v>
      </c>
      <c r="U14" s="96">
        <f>+'[1]Informe_Fondane'!U14</f>
        <v>878.45906</v>
      </c>
      <c r="V14" s="96">
        <f>+'[1]Informe_Fondane'!V14</f>
        <v>0</v>
      </c>
      <c r="W14" s="96">
        <f>+'[1]Informe_Fondane'!W14</f>
        <v>2344.26631</v>
      </c>
      <c r="X14" s="96">
        <f>+'[1]Informe_Fondane'!X14</f>
        <v>0</v>
      </c>
      <c r="Y14" s="96">
        <f>+'[1]Informe_Fondane'!Y14</f>
        <v>425.30973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3648.0351</v>
      </c>
      <c r="AH14" s="96">
        <f>+'[1]Informe_Fondane'!AH14</f>
        <v>869</v>
      </c>
      <c r="AI14" s="96">
        <f>+'[1]Informe_Fondane'!AI14</f>
        <v>0</v>
      </c>
      <c r="AJ14" s="96">
        <f>+'[1]Informe_Fondane'!AJ14</f>
        <v>2332.292</v>
      </c>
      <c r="AK14" s="96">
        <f>+'[1]Informe_Fondane'!AK14</f>
        <v>0</v>
      </c>
      <c r="AL14" s="96">
        <f>+'[1]Informe_Fondane'!AL14</f>
        <v>442.04436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3643.33636</v>
      </c>
      <c r="AU14" s="96">
        <f>+'[1]Informe_Fondane'!AU14</f>
        <v>869</v>
      </c>
      <c r="AV14" s="96">
        <f>+'[1]Informe_Fondane'!AV14</f>
        <v>0</v>
      </c>
      <c r="AW14" s="96">
        <f>+'[1]Informe_Fondane'!AW14</f>
        <v>2332.292</v>
      </c>
      <c r="AX14" s="96">
        <f>+'[1]Informe_Fondane'!AX14</f>
        <v>0</v>
      </c>
      <c r="AY14" s="96">
        <f>+'[1]Informe_Fondane'!AY14</f>
        <v>442.04436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3643.33636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0</v>
      </c>
      <c r="E15" s="96">
        <f>+'[1]Informe_Fondane'!E15</f>
        <v>14711.62374</v>
      </c>
      <c r="F15" s="96">
        <f>+'[1]Informe_Fondane'!F15</f>
        <v>475.81187</v>
      </c>
      <c r="G15" s="96">
        <f>SUM(D15:E15)-F15</f>
        <v>14235.811870000001</v>
      </c>
      <c r="H15" s="96">
        <f>+'[1]Informe_Fondane'!H15</f>
        <v>0</v>
      </c>
      <c r="I15" s="96">
        <f>+'[1]Informe_Fondane'!I15</f>
        <v>0</v>
      </c>
      <c r="J15" s="96">
        <f>+'[1]Informe_Fondane'!J15</f>
        <v>0</v>
      </c>
      <c r="K15" s="96">
        <f>+'[1]Informe_Fondane'!K15</f>
        <v>0</v>
      </c>
      <c r="L15" s="96">
        <f>+'[1]Informe_Fondane'!L15</f>
        <v>471.81187</v>
      </c>
      <c r="M15" s="96">
        <f>+'[1]Informe_Fondane'!M15</f>
        <v>0</v>
      </c>
      <c r="N15" s="96">
        <f>+'[1]Informe_Fondane'!N15</f>
        <v>13760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14231.81187</v>
      </c>
      <c r="U15" s="96">
        <f>+'[1]Informe_Fondane'!U15</f>
        <v>0</v>
      </c>
      <c r="V15" s="96">
        <f>+'[1]Informe_Fondane'!V15</f>
        <v>0</v>
      </c>
      <c r="W15" s="96">
        <f>+'[1]Informe_Fondane'!W15</f>
        <v>0</v>
      </c>
      <c r="X15" s="96">
        <f>+'[1]Informe_Fondane'!X15</f>
        <v>0</v>
      </c>
      <c r="Y15" s="96">
        <f>+'[1]Informe_Fondane'!Y15</f>
        <v>63.37864</v>
      </c>
      <c r="Z15" s="96">
        <f>+'[1]Informe_Fondane'!Z15</f>
        <v>0</v>
      </c>
      <c r="AA15" s="96">
        <f>+'[1]Informe_Fondane'!AA15</f>
        <v>13760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13823.37864</v>
      </c>
      <c r="AH15" s="96">
        <f>+'[1]Informe_Fondane'!AH15</f>
        <v>0</v>
      </c>
      <c r="AI15" s="96">
        <f>+'[1]Informe_Fondane'!AI15</f>
        <v>0</v>
      </c>
      <c r="AJ15" s="96">
        <f>+'[1]Informe_Fondane'!AJ15</f>
        <v>0</v>
      </c>
      <c r="AK15" s="96">
        <f>+'[1]Informe_Fondane'!AK15</f>
        <v>0</v>
      </c>
      <c r="AL15" s="96">
        <f>+'[1]Informe_Fondane'!AL15</f>
        <v>63.37864</v>
      </c>
      <c r="AM15" s="96">
        <f>+'[1]Informe_Fondane'!AM15</f>
        <v>0</v>
      </c>
      <c r="AN15" s="96">
        <f>+'[1]Informe_Fondane'!AN15</f>
        <v>3189.932</v>
      </c>
      <c r="AO15" s="96">
        <f>+'[1]Informe_Fondane'!AO15</f>
        <v>0</v>
      </c>
      <c r="AP15" s="96">
        <f>+'[1]Informe_Fondane'!AP15</f>
        <v>187.748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3441.0586399999997</v>
      </c>
      <c r="AU15" s="96">
        <f>+'[1]Informe_Fondane'!AU15</f>
        <v>0</v>
      </c>
      <c r="AV15" s="96">
        <f>+'[1]Informe_Fondane'!AV15</f>
        <v>0</v>
      </c>
      <c r="AW15" s="96">
        <f>+'[1]Informe_Fondane'!AW15</f>
        <v>0</v>
      </c>
      <c r="AX15" s="96">
        <f>+'[1]Informe_Fondane'!AX15</f>
        <v>0</v>
      </c>
      <c r="AY15" s="96">
        <f>+'[1]Informe_Fondane'!AY15</f>
        <v>63.37864</v>
      </c>
      <c r="AZ15" s="96">
        <f>+'[1]Informe_Fondane'!AZ15</f>
        <v>0</v>
      </c>
      <c r="BA15" s="96">
        <f>+'[1]Informe_Fondane'!BA15</f>
        <v>3189.932</v>
      </c>
      <c r="BB15" s="96">
        <f>+'[1]Informe_Fondane'!BB15</f>
        <v>0</v>
      </c>
      <c r="BC15" s="96">
        <f>+'[1]Informe_Fondane'!BC15</f>
        <v>187.748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3441.0586399999997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18749.524</v>
      </c>
      <c r="E18" s="29">
        <f aca="true" t="shared" si="7" ref="E18:BF18">SUM(E19,E22,E24,E31,E37,E41,E45,E51,E53,E55,E57,E59)</f>
        <v>390915.29500000004</v>
      </c>
      <c r="F18" s="29">
        <f t="shared" si="7"/>
        <v>14964.819</v>
      </c>
      <c r="G18" s="29">
        <f t="shared" si="7"/>
        <v>394700</v>
      </c>
      <c r="H18" s="29">
        <f t="shared" si="7"/>
        <v>5.57769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24.138</v>
      </c>
      <c r="N18" s="29">
        <f t="shared" si="7"/>
        <v>25.57221</v>
      </c>
      <c r="O18" s="29">
        <f t="shared" si="7"/>
        <v>0</v>
      </c>
      <c r="P18" s="29">
        <f t="shared" si="7"/>
        <v>153336.91827999998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153392.20617999998</v>
      </c>
      <c r="U18" s="29">
        <f t="shared" si="7"/>
        <v>5.57769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24.138</v>
      </c>
      <c r="AA18" s="29">
        <f t="shared" si="7"/>
        <v>25.57221</v>
      </c>
      <c r="AB18" s="29">
        <f t="shared" si="7"/>
        <v>0</v>
      </c>
      <c r="AC18" s="29">
        <f t="shared" si="7"/>
        <v>24621.90305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24677.19095</v>
      </c>
      <c r="AH18" s="29">
        <f t="shared" si="7"/>
        <v>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24.138</v>
      </c>
      <c r="AN18" s="29">
        <f t="shared" si="7"/>
        <v>25.57221</v>
      </c>
      <c r="AO18" s="29">
        <f t="shared" si="7"/>
        <v>0</v>
      </c>
      <c r="AP18" s="29">
        <f t="shared" si="7"/>
        <v>0.95256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50.66277</v>
      </c>
      <c r="AU18" s="29">
        <f t="shared" si="7"/>
        <v>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24.138</v>
      </c>
      <c r="BA18" s="29">
        <f t="shared" si="7"/>
        <v>25.57221</v>
      </c>
      <c r="BB18" s="29">
        <f t="shared" si="7"/>
        <v>0</v>
      </c>
      <c r="BC18" s="29">
        <f t="shared" si="7"/>
        <v>0.95256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50.66277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0</v>
      </c>
      <c r="E31" s="98">
        <f aca="true" t="shared" si="16" ref="E31:BF31">SUM(E32:E36)</f>
        <v>98704.819</v>
      </c>
      <c r="F31" s="98">
        <f t="shared" si="16"/>
        <v>0</v>
      </c>
      <c r="G31" s="98">
        <f t="shared" si="16"/>
        <v>98704.819</v>
      </c>
      <c r="H31" s="98">
        <f t="shared" si="16"/>
        <v>0</v>
      </c>
      <c r="I31" s="98">
        <f t="shared" si="16"/>
        <v>0</v>
      </c>
      <c r="J31" s="98">
        <f t="shared" si="16"/>
        <v>0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68736.91828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68736.91828</v>
      </c>
      <c r="U31" s="98">
        <f t="shared" si="16"/>
        <v>0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24621.90305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24621.90305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0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0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0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+'[1]Informe_Fondane'!H34</f>
        <v>0</v>
      </c>
      <c r="I32" s="33">
        <f>+'[1]Informe_Fondane'!I34</f>
        <v>0</v>
      </c>
      <c r="J32" s="33">
        <f>+'[1]Informe_Fondane'!J34</f>
        <v>0</v>
      </c>
      <c r="K32" s="33">
        <f>+'[1]Informe_Fondane'!K34</f>
        <v>0</v>
      </c>
      <c r="L32" s="33">
        <f>+'[1]Informe_Fondane'!L34</f>
        <v>0</v>
      </c>
      <c r="M32" s="33">
        <f>+'[1]Informe_Fondane'!M34</f>
        <v>0</v>
      </c>
      <c r="N32" s="33">
        <f>+'[1]Informe_Fondane'!N34</f>
        <v>0</v>
      </c>
      <c r="O32" s="33">
        <f>+'[1]Informe_Fondane'!O34</f>
        <v>0</v>
      </c>
      <c r="P32" s="33">
        <f>+'[1]Informe_Fondane'!P32</f>
        <v>0</v>
      </c>
      <c r="Q32" s="33">
        <f>+'[1]Informe_Fondane'!Q32</f>
        <v>0</v>
      </c>
      <c r="R32" s="33">
        <f>+'[1]Informe_Fondane'!R34</f>
        <v>0</v>
      </c>
      <c r="S32" s="33">
        <f>+'[1]Informe_Fondane'!S34</f>
        <v>0</v>
      </c>
      <c r="T32" s="33">
        <f>SUM(H32:S32)</f>
        <v>0</v>
      </c>
      <c r="U32" s="33">
        <f>+'[1]Informe_Fondane'!U34</f>
        <v>0</v>
      </c>
      <c r="V32" s="33">
        <f>+'[1]Informe_Fondane'!V34</f>
        <v>0</v>
      </c>
      <c r="W32" s="33">
        <f>+'[1]Informe_Fondane'!W34</f>
        <v>0</v>
      </c>
      <c r="X32" s="33">
        <f>+'[1]Informe_Fondane'!X34</f>
        <v>0</v>
      </c>
      <c r="Y32" s="33">
        <f>+'[1]Informe_Fondane'!Y34</f>
        <v>0</v>
      </c>
      <c r="Z32" s="33">
        <f>+'[1]Informe_Fondane'!Z34</f>
        <v>0</v>
      </c>
      <c r="AA32" s="33">
        <f>+'[1]Informe_Fondane'!AA34</f>
        <v>0</v>
      </c>
      <c r="AB32" s="33">
        <f>+'[1]Informe_Fondane'!AB34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+'[1]Informe_Fondane'!AE34</f>
        <v>0</v>
      </c>
      <c r="AF32" s="33">
        <f>+'[1]Informe_Fondane'!AF34</f>
        <v>0</v>
      </c>
      <c r="AG32" s="33">
        <f>SUM(U32:AF32)</f>
        <v>0</v>
      </c>
      <c r="AH32" s="33">
        <f>+'[1]Informe_Fondane'!AH34</f>
        <v>0</v>
      </c>
      <c r="AI32" s="33">
        <f>+'[1]Informe_Fondane'!AI34</f>
        <v>0</v>
      </c>
      <c r="AJ32" s="33">
        <f>+'[1]Informe_Fondane'!AJ34</f>
        <v>0</v>
      </c>
      <c r="AK32" s="33">
        <f>+'[1]Informe_Fondane'!AK34</f>
        <v>0</v>
      </c>
      <c r="AL32" s="33">
        <f>+'[1]Informe_Fondane'!AL34</f>
        <v>0</v>
      </c>
      <c r="AM32" s="33">
        <f>+'[1]Informe_Fondane'!AM34</f>
        <v>0</v>
      </c>
      <c r="AN32" s="33">
        <f>+'[1]Informe_Fondane'!AN34</f>
        <v>0</v>
      </c>
      <c r="AO32" s="33">
        <f>+'[1]Informe_Fondane'!AO34</f>
        <v>0</v>
      </c>
      <c r="AP32" s="33">
        <f>+'[1]Informe_Fondane'!AP34</f>
        <v>0</v>
      </c>
      <c r="AQ32" s="33">
        <f>+'[1]Informe_Fondane'!AQ32</f>
        <v>0</v>
      </c>
      <c r="AR32" s="33">
        <f>+'[1]Informe_Fondane'!AR34</f>
        <v>0</v>
      </c>
      <c r="AS32" s="33">
        <f>+'[1]Informe_Fondane'!AS34</f>
        <v>0</v>
      </c>
      <c r="AT32" s="33">
        <f>SUM(AH32:AS32)</f>
        <v>0</v>
      </c>
      <c r="AU32" s="33">
        <f>+'[1]Informe_Fondane'!AU34</f>
        <v>0</v>
      </c>
      <c r="AV32" s="33">
        <f>+'[1]Informe_Fondane'!AV34</f>
        <v>0</v>
      </c>
      <c r="AW32" s="33">
        <f>+'[1]Informe_Fondane'!AW34</f>
        <v>0</v>
      </c>
      <c r="AX32" s="33">
        <f>+'[1]Informe_Fondane'!AX34</f>
        <v>0</v>
      </c>
      <c r="AY32" s="33">
        <f>+'[1]Informe_Fondane'!AY34</f>
        <v>0</v>
      </c>
      <c r="AZ32" s="33">
        <f>+'[1]Informe_Fondane'!AZ34</f>
        <v>0</v>
      </c>
      <c r="BA32" s="33">
        <f>+'[1]Informe_Fondane'!BA34</f>
        <v>0</v>
      </c>
      <c r="BB32" s="33">
        <f>+'[1]Informe_Fondane'!BB34</f>
        <v>0</v>
      </c>
      <c r="BC32" s="33">
        <f>+'[1]Informe_Fondane'!BC34</f>
        <v>0</v>
      </c>
      <c r="BD32" s="33">
        <f>+'[1]Informe_Fondane'!BD32</f>
        <v>0</v>
      </c>
      <c r="BE32" s="33">
        <f>+'[1]Informe_Fondane'!BE34</f>
        <v>0</v>
      </c>
      <c r="BF32" s="33">
        <f>+'[1]Informe_Fondane'!BF34</f>
        <v>0</v>
      </c>
      <c r="BG32" s="33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1204.819</v>
      </c>
      <c r="F34" s="33">
        <f>+'[1]Informe_Fondane'!F34</f>
        <v>0</v>
      </c>
      <c r="G34" s="33">
        <f>SUM(D34:E34)-F34</f>
        <v>1204.819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1204.819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1204.819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 t="s">
        <v>111</v>
      </c>
      <c r="C35" s="48" t="s">
        <v>79</v>
      </c>
      <c r="D35" s="33">
        <f>+'[1]Informe_Fondane'!D35</f>
        <v>0</v>
      </c>
      <c r="E35" s="33">
        <f>+'[1]Informe_Fondane'!E35</f>
        <v>97500</v>
      </c>
      <c r="F35" s="33">
        <f>+'[1]Informe_Fondane'!F35</f>
        <v>0</v>
      </c>
      <c r="G35" s="33">
        <f>SUM(D35:E35)-F35</f>
        <v>97500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67532.09928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67532.09928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24621.90305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24621.90305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>
      <c r="A41" s="98" t="s">
        <v>133</v>
      </c>
      <c r="B41" s="99"/>
      <c r="C41" s="98" t="s">
        <v>134</v>
      </c>
      <c r="D41" s="98">
        <f>SUM(D42:D44)</f>
        <v>13760</v>
      </c>
      <c r="E41" s="98">
        <f aca="true" t="shared" si="21" ref="E41:S41">SUM(E42:E44)</f>
        <v>0</v>
      </c>
      <c r="F41" s="98">
        <f t="shared" si="21"/>
        <v>13760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>
      <c r="A43" s="48" t="s">
        <v>137</v>
      </c>
      <c r="B43" s="34">
        <v>21</v>
      </c>
      <c r="C43" s="48" t="s">
        <v>138</v>
      </c>
      <c r="D43" s="33">
        <f>+'[1]Informe_Fondane'!D43</f>
        <v>13760</v>
      </c>
      <c r="E43" s="33">
        <f>+'[1]Informe_Fondane'!E43</f>
        <v>0</v>
      </c>
      <c r="F43" s="33">
        <f>+'[1]Informe_Fondane'!F43</f>
        <v>13760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278800</v>
      </c>
      <c r="F45" s="98">
        <f t="shared" si="25"/>
        <v>1204.819</v>
      </c>
      <c r="G45" s="98">
        <f t="shared" si="25"/>
        <v>277595.181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67600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67600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17250</v>
      </c>
      <c r="F46" s="33">
        <f>+'[1]Informe_Fondane'!F46</f>
        <v>0</v>
      </c>
      <c r="G46" s="33">
        <f>SUM(D46:E46)-F46</f>
        <v>17250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8300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8300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261550</v>
      </c>
      <c r="F47" s="33">
        <f>+'[1]Informe_Fondane'!F47</f>
        <v>1204.819</v>
      </c>
      <c r="G47" s="33">
        <f>SUM(D47:E47)-F47</f>
        <v>260345.181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59300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59300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1400</v>
      </c>
      <c r="E57" s="98">
        <f t="shared" si="32"/>
        <v>0</v>
      </c>
      <c r="F57" s="98">
        <f t="shared" si="32"/>
        <v>0</v>
      </c>
      <c r="G57" s="98">
        <f t="shared" si="32"/>
        <v>1400</v>
      </c>
      <c r="H57" s="98">
        <f t="shared" si="32"/>
        <v>5.57769</v>
      </c>
      <c r="I57" s="98">
        <f t="shared" si="32"/>
        <v>0</v>
      </c>
      <c r="J57" s="98">
        <f t="shared" si="32"/>
        <v>0</v>
      </c>
      <c r="K57" s="98">
        <f t="shared" si="32"/>
        <v>0</v>
      </c>
      <c r="L57" s="98">
        <f t="shared" si="32"/>
        <v>0</v>
      </c>
      <c r="M57" s="98">
        <f t="shared" si="32"/>
        <v>24.138</v>
      </c>
      <c r="N57" s="98">
        <f t="shared" si="32"/>
        <v>25.57221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55.2879</v>
      </c>
      <c r="U57" s="98">
        <f t="shared" si="32"/>
        <v>5.57769</v>
      </c>
      <c r="V57" s="98">
        <f t="shared" si="32"/>
        <v>0</v>
      </c>
      <c r="W57" s="98">
        <f t="shared" si="32"/>
        <v>0</v>
      </c>
      <c r="X57" s="98">
        <f t="shared" si="32"/>
        <v>0</v>
      </c>
      <c r="Y57" s="98">
        <f t="shared" si="32"/>
        <v>0</v>
      </c>
      <c r="Z57" s="98">
        <f t="shared" si="32"/>
        <v>24.138</v>
      </c>
      <c r="AA57" s="98">
        <f t="shared" si="32"/>
        <v>25.57221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55.2879</v>
      </c>
      <c r="AH57" s="98">
        <f t="shared" si="32"/>
        <v>0</v>
      </c>
      <c r="AI57" s="98">
        <f t="shared" si="32"/>
        <v>0</v>
      </c>
      <c r="AJ57" s="98">
        <f t="shared" si="32"/>
        <v>0</v>
      </c>
      <c r="AK57" s="98">
        <f t="shared" si="32"/>
        <v>0</v>
      </c>
      <c r="AL57" s="98">
        <f t="shared" si="32"/>
        <v>0</v>
      </c>
      <c r="AM57" s="98">
        <f t="shared" si="32"/>
        <v>24.138</v>
      </c>
      <c r="AN57" s="98">
        <f t="shared" si="32"/>
        <v>25.57221</v>
      </c>
      <c r="AO57" s="98">
        <f t="shared" si="32"/>
        <v>0</v>
      </c>
      <c r="AP57" s="98">
        <f t="shared" si="32"/>
        <v>0.95256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50.66277</v>
      </c>
      <c r="AU57" s="98">
        <f t="shared" si="32"/>
        <v>0</v>
      </c>
      <c r="AV57" s="98">
        <f t="shared" si="32"/>
        <v>0</v>
      </c>
      <c r="AW57" s="98">
        <f t="shared" si="32"/>
        <v>0</v>
      </c>
      <c r="AX57" s="98">
        <f t="shared" si="32"/>
        <v>0</v>
      </c>
      <c r="AY57" s="98">
        <f t="shared" si="32"/>
        <v>0</v>
      </c>
      <c r="AZ57" s="98">
        <f t="shared" si="32"/>
        <v>24.138</v>
      </c>
      <c r="BA57" s="98">
        <f t="shared" si="32"/>
        <v>25.57221</v>
      </c>
      <c r="BB57" s="98">
        <f t="shared" si="32"/>
        <v>0</v>
      </c>
      <c r="BC57" s="98">
        <f t="shared" si="32"/>
        <v>0.95256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50.66277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1400</v>
      </c>
      <c r="E58" s="33">
        <f>+'[1]Informe_Fondane'!E58</f>
        <v>0</v>
      </c>
      <c r="F58" s="33">
        <f>+'[1]Informe_Fondane'!F58</f>
        <v>0</v>
      </c>
      <c r="G58" s="33">
        <f>SUM(D58:E58)-F58</f>
        <v>1400</v>
      </c>
      <c r="H58" s="33">
        <f>+'[1]Informe_Fondane'!H58</f>
        <v>5.57769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24.138</v>
      </c>
      <c r="N58" s="33">
        <f>+'[1]Informe_Fondane'!N58</f>
        <v>25.57221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55.2879</v>
      </c>
      <c r="U58" s="33">
        <f>+'[1]Informe_Fondane'!U58</f>
        <v>5.57769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24.138</v>
      </c>
      <c r="AA58" s="33">
        <f>+'[1]Informe_Fondane'!AA58</f>
        <v>25.57221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55.2879</v>
      </c>
      <c r="AH58" s="33">
        <f>+'[1]Informe_Fondane'!AH58</f>
        <v>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24.138</v>
      </c>
      <c r="AN58" s="33">
        <f>+'[1]Informe_Fondane'!AN58</f>
        <v>25.57221</v>
      </c>
      <c r="AO58" s="33">
        <f>+'[1]Informe_Fondane'!AO58</f>
        <v>0</v>
      </c>
      <c r="AP58" s="33">
        <f>+'[1]Informe_Fondane'!AP58</f>
        <v>0.95256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50.66277</v>
      </c>
      <c r="AU58" s="33">
        <f>+'[1]Informe_Fondane'!AU58</f>
        <v>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24.138</v>
      </c>
      <c r="BA58" s="33">
        <f>+'[1]Informe_Fondane'!BA58</f>
        <v>25.57221</v>
      </c>
      <c r="BB58" s="33">
        <f>+'[1]Informe_Fondane'!BB58</f>
        <v>0</v>
      </c>
      <c r="BC58" s="33">
        <f>+'[1]Informe_Fondane'!BC58</f>
        <v>0.95256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50.66277</v>
      </c>
    </row>
    <row r="59" spans="1:61" s="30" customFormat="1" ht="11.25" customHeight="1">
      <c r="A59" s="98" t="s">
        <v>151</v>
      </c>
      <c r="B59" s="99"/>
      <c r="C59" s="98" t="s">
        <v>95</v>
      </c>
      <c r="D59" s="98">
        <f>SUM(D60:D61)</f>
        <v>3589.524</v>
      </c>
      <c r="E59" s="98">
        <f aca="true" t="shared" si="33" ref="E59:BG59">SUM(E60:E61)</f>
        <v>13410.476</v>
      </c>
      <c r="F59" s="98">
        <f t="shared" si="33"/>
        <v>0</v>
      </c>
      <c r="G59" s="98">
        <f t="shared" si="33"/>
        <v>17000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17000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17000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13410.476</v>
      </c>
      <c r="F60" s="33">
        <f>+'[1]Informe_Fondane'!F60</f>
        <v>0</v>
      </c>
      <c r="G60" s="33">
        <f>SUM(D60:E60)-F60</f>
        <v>13410.476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13410.476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13410.476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>
      <c r="A61" s="48" t="s">
        <v>96</v>
      </c>
      <c r="B61" s="34">
        <v>21</v>
      </c>
      <c r="C61" s="48" t="s">
        <v>95</v>
      </c>
      <c r="D61" s="33">
        <f>+'[1]Informe_Fondane'!D61</f>
        <v>3589.524</v>
      </c>
      <c r="E61" s="33">
        <f>+'[1]Informe_Fondane'!E61</f>
        <v>0</v>
      </c>
      <c r="F61" s="33">
        <f>+'[1]Informe_Fondane'!F61</f>
        <v>0</v>
      </c>
      <c r="G61" s="33">
        <f>SUM(D61:E61)-F61</f>
        <v>3589.524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3589.524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3589.524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161661.737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161661.737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9500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9500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9500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9500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9500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9500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9500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9500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22000</v>
      </c>
      <c r="E63" s="33">
        <f>+'[1]Informe_Fondane'!E63</f>
        <v>0</v>
      </c>
      <c r="F63" s="33">
        <f>+'[1]Informe_Fondane'!F63</f>
        <v>0</v>
      </c>
      <c r="G63" s="33">
        <f>SUM(D63:E63)-F63</f>
        <v>22000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20000</v>
      </c>
      <c r="E64" s="33">
        <f>+'[1]Informe_Fondane'!E64</f>
        <v>0</v>
      </c>
      <c r="F64" s="33">
        <f>+'[1]Informe_Fondane'!F64</f>
        <v>0</v>
      </c>
      <c r="G64" s="33">
        <f>SUM(D64:E64)-F64</f>
        <v>20000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9500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9500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9500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9500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9500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9500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9500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9500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119661.737</v>
      </c>
      <c r="E65" s="33">
        <f>+'[1]Informe_Fondane'!E65</f>
        <v>0</v>
      </c>
      <c r="F65" s="33">
        <f>+'[1]Informe_Fondane'!F65</f>
        <v>0</v>
      </c>
      <c r="G65" s="33">
        <f>SUM(D65:E65)-F65</f>
        <v>119661.737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7400000</v>
      </c>
      <c r="E66" s="36">
        <f>+E67</f>
        <v>15279043.524</v>
      </c>
      <c r="F66" s="36">
        <f aca="true" t="shared" si="35" ref="F66:S66">+F67</f>
        <v>0</v>
      </c>
      <c r="G66" s="36">
        <f t="shared" si="35"/>
        <v>22679043.524</v>
      </c>
      <c r="H66" s="36">
        <f t="shared" si="35"/>
        <v>976386.53274</v>
      </c>
      <c r="I66" s="36">
        <f t="shared" si="35"/>
        <v>160925.48591</v>
      </c>
      <c r="J66" s="36">
        <f t="shared" si="35"/>
        <v>397305.64538999996</v>
      </c>
      <c r="K66" s="36">
        <f t="shared" si="35"/>
        <v>658406.30437</v>
      </c>
      <c r="L66" s="36">
        <f t="shared" si="35"/>
        <v>76231.821</v>
      </c>
      <c r="M66" s="36">
        <f t="shared" si="35"/>
        <v>480838.18739</v>
      </c>
      <c r="N66" s="36">
        <f t="shared" si="35"/>
        <v>2062671.823</v>
      </c>
      <c r="O66" s="36">
        <f t="shared" si="35"/>
        <v>14230102.24415</v>
      </c>
      <c r="P66" s="36">
        <f t="shared" si="35"/>
        <v>1132819.76299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20175687.80694</v>
      </c>
      <c r="U66" s="36">
        <f t="shared" si="36"/>
        <v>273006.175</v>
      </c>
      <c r="V66" s="36">
        <f t="shared" si="36"/>
        <v>861586.8439099999</v>
      </c>
      <c r="W66" s="36">
        <f t="shared" si="36"/>
        <v>222741.98079</v>
      </c>
      <c r="X66" s="36">
        <f t="shared" si="36"/>
        <v>701542.382</v>
      </c>
      <c r="Y66" s="36">
        <f t="shared" si="36"/>
        <v>109414.429</v>
      </c>
      <c r="Z66" s="36">
        <f t="shared" si="36"/>
        <v>175624.56139</v>
      </c>
      <c r="AA66" s="36">
        <f t="shared" si="36"/>
        <v>982374.934</v>
      </c>
      <c r="AB66" s="36">
        <f t="shared" si="36"/>
        <v>3780100.5283000004</v>
      </c>
      <c r="AC66" s="36">
        <f t="shared" si="36"/>
        <v>10637945.090739999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17744336.92513</v>
      </c>
      <c r="AH66" s="36">
        <f t="shared" si="36"/>
        <v>0</v>
      </c>
      <c r="AI66" s="36">
        <f t="shared" si="36"/>
        <v>22746.68195</v>
      </c>
      <c r="AJ66" s="36">
        <f t="shared" si="36"/>
        <v>307311.25227</v>
      </c>
      <c r="AK66" s="36">
        <f t="shared" si="36"/>
        <v>309993.61255</v>
      </c>
      <c r="AL66" s="36">
        <f t="shared" si="36"/>
        <v>341472.12949</v>
      </c>
      <c r="AM66" s="36">
        <f t="shared" si="36"/>
        <v>344963.54975999997</v>
      </c>
      <c r="AN66" s="36">
        <f t="shared" si="36"/>
        <v>208576.37863</v>
      </c>
      <c r="AO66" s="36">
        <f t="shared" si="36"/>
        <v>400260.44977</v>
      </c>
      <c r="AP66" s="36">
        <f t="shared" si="36"/>
        <v>1386228.03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3321552.08442</v>
      </c>
      <c r="AU66" s="36">
        <f t="shared" si="36"/>
        <v>0</v>
      </c>
      <c r="AV66" s="36">
        <f t="shared" si="36"/>
        <v>22746.68195</v>
      </c>
      <c r="AW66" s="36">
        <f t="shared" si="36"/>
        <v>307311.25227</v>
      </c>
      <c r="AX66" s="36">
        <f t="shared" si="36"/>
        <v>309993.61255</v>
      </c>
      <c r="AY66" s="36">
        <f t="shared" si="36"/>
        <v>341472.12949</v>
      </c>
      <c r="AZ66" s="36">
        <f t="shared" si="36"/>
        <v>344963.54975999997</v>
      </c>
      <c r="BA66" s="36">
        <f t="shared" si="36"/>
        <v>208576.37863</v>
      </c>
      <c r="BB66" s="36">
        <f t="shared" si="36"/>
        <v>400260.44977</v>
      </c>
      <c r="BC66" s="36">
        <f t="shared" si="36"/>
        <v>1386228.03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3321552.08442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7400000</v>
      </c>
      <c r="E67" s="31">
        <f>+'[1]Informe_Fondane'!E67</f>
        <v>15279043.524</v>
      </c>
      <c r="F67" s="31">
        <f>+'[1]Informe_Fondane'!F67</f>
        <v>0</v>
      </c>
      <c r="G67" s="84">
        <f>SUM(D67:E67)-F67</f>
        <v>22679043.524</v>
      </c>
      <c r="H67" s="84">
        <f>+'[1]Informe_Fondane'!H67</f>
        <v>976386.53274</v>
      </c>
      <c r="I67" s="84">
        <f>+'[1]Informe_Fondane'!I67</f>
        <v>160925.48591</v>
      </c>
      <c r="J67" s="84">
        <f>+'[1]Informe_Fondane'!J67</f>
        <v>397305.64538999996</v>
      </c>
      <c r="K67" s="84">
        <f>+'[1]Informe_Fondane'!K67</f>
        <v>658406.30437</v>
      </c>
      <c r="L67" s="84">
        <f>+'[1]Informe_Fondane'!L67</f>
        <v>76231.821</v>
      </c>
      <c r="M67" s="84">
        <f>+'[1]Informe_Fondane'!M67</f>
        <v>480838.18739</v>
      </c>
      <c r="N67" s="84">
        <f>+'[1]Informe_Fondane'!N67</f>
        <v>2062671.823</v>
      </c>
      <c r="O67" s="84">
        <f>+'[1]Informe_Fondane'!O67</f>
        <v>14230102.24415</v>
      </c>
      <c r="P67" s="84">
        <f>+'[1]Informe_Fondane'!P67</f>
        <v>1132819.76299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20175687.80694</v>
      </c>
      <c r="U67" s="84">
        <f>+'[1]Informe_Fondane'!U67</f>
        <v>273006.175</v>
      </c>
      <c r="V67" s="84">
        <f>+'[1]Informe_Fondane'!V67</f>
        <v>861586.8439099999</v>
      </c>
      <c r="W67" s="84">
        <f>+'[1]Informe_Fondane'!W67</f>
        <v>222741.98079</v>
      </c>
      <c r="X67" s="84">
        <f>+'[1]Informe_Fondane'!X67</f>
        <v>701542.382</v>
      </c>
      <c r="Y67" s="84">
        <f>+'[1]Informe_Fondane'!Y67</f>
        <v>109414.429</v>
      </c>
      <c r="Z67" s="84">
        <f>+'[1]Informe_Fondane'!Z67</f>
        <v>175624.56139</v>
      </c>
      <c r="AA67" s="84">
        <f>+'[1]Informe_Fondane'!AA67</f>
        <v>982374.934</v>
      </c>
      <c r="AB67" s="84">
        <f>+'[1]Informe_Fondane'!AB67</f>
        <v>3780100.5283000004</v>
      </c>
      <c r="AC67" s="84">
        <f>+'[1]Informe_Fondane'!AC67</f>
        <v>10637945.090739999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17744336.92513</v>
      </c>
      <c r="AH67" s="84">
        <f>+'[1]Informe_Fondane'!AH67</f>
        <v>0</v>
      </c>
      <c r="AI67" s="84">
        <f>+'[1]Informe_Fondane'!AI67</f>
        <v>22746.68195</v>
      </c>
      <c r="AJ67" s="84">
        <f>+'[1]Informe_Fondane'!AJ67</f>
        <v>307311.25227</v>
      </c>
      <c r="AK67" s="84">
        <f>+'[1]Informe_Fondane'!AK67</f>
        <v>309993.61255</v>
      </c>
      <c r="AL67" s="84">
        <f>+'[1]Informe_Fondane'!AL67</f>
        <v>341472.12949</v>
      </c>
      <c r="AM67" s="84">
        <f>+'[1]Informe_Fondane'!AM67</f>
        <v>344963.54975999997</v>
      </c>
      <c r="AN67" s="84">
        <f>+'[1]Informe_Fondane'!AN67</f>
        <v>208576.37863</v>
      </c>
      <c r="AO67" s="84">
        <f>+'[1]Informe_Fondane'!AO67</f>
        <v>400260.44977</v>
      </c>
      <c r="AP67" s="84">
        <f>+'[1]Informe_Fondane'!AP67</f>
        <v>1386228.03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3321552.08442</v>
      </c>
      <c r="AU67" s="84">
        <f>+'[1]Informe_Fondane'!AU67</f>
        <v>0</v>
      </c>
      <c r="AV67" s="84">
        <f>+'[1]Informe_Fondane'!AV67</f>
        <v>22746.68195</v>
      </c>
      <c r="AW67" s="84">
        <f>+'[1]Informe_Fondane'!AW67</f>
        <v>307311.25227</v>
      </c>
      <c r="AX67" s="84">
        <f>+'[1]Informe_Fondane'!AX67</f>
        <v>309993.61255</v>
      </c>
      <c r="AY67" s="84">
        <f>+'[1]Informe_Fondane'!AY67</f>
        <v>341472.12949</v>
      </c>
      <c r="AZ67" s="84">
        <f>+'[1]Informe_Fondane'!AZ67</f>
        <v>344963.54975999997</v>
      </c>
      <c r="BA67" s="84">
        <f>+'[1]Informe_Fondane'!BA67</f>
        <v>208576.37863</v>
      </c>
      <c r="BB67" s="84">
        <f>+'[1]Informe_Fondane'!BB67</f>
        <v>400260.44977</v>
      </c>
      <c r="BC67" s="84">
        <f>+'[1]Informe_Fondane'!BC67</f>
        <v>1386228.03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3321552.08442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0" t="s">
        <v>99</v>
      </c>
      <c r="B68" s="121"/>
      <c r="C68" s="122"/>
      <c r="D68" s="36">
        <f aca="true" t="shared" si="37" ref="D68:AI68">D66+D7</f>
        <v>7757013.183</v>
      </c>
      <c r="E68" s="36">
        <f t="shared" si="37"/>
        <v>15686420.98271</v>
      </c>
      <c r="F68" s="36">
        <f t="shared" si="37"/>
        <v>17666.98271</v>
      </c>
      <c r="G68" s="36">
        <f t="shared" si="37"/>
        <v>23425767.183</v>
      </c>
      <c r="H68" s="36">
        <f t="shared" si="37"/>
        <v>979279.9835300001</v>
      </c>
      <c r="I68" s="36">
        <f t="shared" si="37"/>
        <v>194005.02123999997</v>
      </c>
      <c r="J68" s="36">
        <f t="shared" si="37"/>
        <v>531310.79403</v>
      </c>
      <c r="K68" s="36">
        <f t="shared" si="37"/>
        <v>658406.30437</v>
      </c>
      <c r="L68" s="36">
        <f t="shared" si="37"/>
        <v>86140.33093</v>
      </c>
      <c r="M68" s="36">
        <f t="shared" si="37"/>
        <v>481070.78339</v>
      </c>
      <c r="N68" s="36">
        <f t="shared" si="37"/>
        <v>2076457.39521</v>
      </c>
      <c r="O68" s="36">
        <f t="shared" si="37"/>
        <v>14230102.24415</v>
      </c>
      <c r="P68" s="36">
        <f t="shared" si="37"/>
        <v>1286156.68127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20522929.53812</v>
      </c>
      <c r="U68" s="36">
        <f t="shared" si="37"/>
        <v>274403.86085</v>
      </c>
      <c r="V68" s="36">
        <f t="shared" si="37"/>
        <v>894666.3792399999</v>
      </c>
      <c r="W68" s="36">
        <f t="shared" si="37"/>
        <v>322230.5627</v>
      </c>
      <c r="X68" s="36">
        <f t="shared" si="37"/>
        <v>737066.102</v>
      </c>
      <c r="Y68" s="36">
        <f t="shared" si="37"/>
        <v>119403.11737</v>
      </c>
      <c r="Z68" s="36">
        <f t="shared" si="37"/>
        <v>175857.15738999998</v>
      </c>
      <c r="AA68" s="36">
        <f t="shared" si="37"/>
        <v>996160.50621</v>
      </c>
      <c r="AB68" s="36">
        <f t="shared" si="37"/>
        <v>3780100.5283000004</v>
      </c>
      <c r="AC68" s="36">
        <f t="shared" si="37"/>
        <v>10662566.993789999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17962455.207849998</v>
      </c>
      <c r="AH68" s="36">
        <f t="shared" si="37"/>
        <v>869</v>
      </c>
      <c r="AI68" s="36">
        <f t="shared" si="37"/>
        <v>45695.817279999996</v>
      </c>
      <c r="AJ68" s="36">
        <f aca="true" t="shared" si="38" ref="AJ68:BG68">AJ66+AJ7</f>
        <v>326428.25987</v>
      </c>
      <c r="AK68" s="36">
        <f t="shared" si="38"/>
        <v>436511.38743</v>
      </c>
      <c r="AL68" s="36">
        <f t="shared" si="38"/>
        <v>341977.55249000003</v>
      </c>
      <c r="AM68" s="36">
        <f t="shared" si="38"/>
        <v>354696.14576</v>
      </c>
      <c r="AN68" s="36">
        <f t="shared" si="38"/>
        <v>211791.88284</v>
      </c>
      <c r="AO68" s="36">
        <f t="shared" si="38"/>
        <v>400260.44977</v>
      </c>
      <c r="AP68" s="36">
        <f t="shared" si="38"/>
        <v>1386416.73056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3504647.2260000003</v>
      </c>
      <c r="AU68" s="36">
        <f t="shared" si="38"/>
        <v>869</v>
      </c>
      <c r="AV68" s="36">
        <f t="shared" si="38"/>
        <v>45695.817279999996</v>
      </c>
      <c r="AW68" s="36">
        <f t="shared" si="38"/>
        <v>326428.25987</v>
      </c>
      <c r="AX68" s="36">
        <f t="shared" si="38"/>
        <v>436511.38743</v>
      </c>
      <c r="AY68" s="36">
        <f t="shared" si="38"/>
        <v>341977.55249000003</v>
      </c>
      <c r="AZ68" s="36">
        <f t="shared" si="38"/>
        <v>354696.14576</v>
      </c>
      <c r="BA68" s="36">
        <f t="shared" si="38"/>
        <v>211791.88284</v>
      </c>
      <c r="BB68" s="36">
        <f t="shared" si="38"/>
        <v>400260.44977</v>
      </c>
      <c r="BC68" s="36">
        <f t="shared" si="38"/>
        <v>1386416.73056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3504647.2260000003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7" sqref="M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customWidth="1"/>
    <col min="6" max="12" width="11.00390625" style="6" hidden="1" customWidth="1"/>
    <col min="13" max="13" width="11.00390625" style="6" customWidth="1"/>
    <col min="14" max="16" width="11.00390625" style="6" hidden="1" customWidth="1"/>
    <col min="17" max="17" width="12.14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3" t="s">
        <v>192</v>
      </c>
      <c r="Q1" s="124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39" t="s">
        <v>180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7" t="s">
        <v>193</v>
      </c>
      <c r="Q2" s="128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29"/>
      <c r="Q3" s="13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0" t="s">
        <v>104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33" t="s">
        <v>194</v>
      </c>
      <c r="Q4" s="134"/>
    </row>
    <row r="5" spans="1:17" s="1" customFormat="1" ht="17.25" customHeight="1" thickBot="1">
      <c r="A5" s="68" t="s">
        <v>177</v>
      </c>
      <c r="B5" s="70"/>
      <c r="C5" s="70"/>
      <c r="D5" s="142"/>
      <c r="E5" s="142"/>
      <c r="F5" s="142"/>
      <c r="G5" s="142"/>
      <c r="H5" s="142"/>
      <c r="I5" s="142"/>
      <c r="J5" s="142"/>
      <c r="K5" s="83"/>
      <c r="L5" s="83"/>
      <c r="M5" s="83"/>
      <c r="N5" s="83"/>
      <c r="O5" s="83"/>
      <c r="P5" s="118" t="s">
        <v>0</v>
      </c>
      <c r="Q5" s="119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05" t="s">
        <v>108</v>
      </c>
      <c r="B9" s="106">
        <v>20</v>
      </c>
      <c r="C9" s="105" t="s">
        <v>109</v>
      </c>
      <c r="D9" s="107">
        <f>SUM(D10:D10)</f>
        <v>0</v>
      </c>
      <c r="E9" s="107">
        <f aca="true" t="shared" si="2" ref="E9:Q9">SUM(E10:E10)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</row>
    <row r="10" spans="1:17" s="1" customFormat="1" ht="11.25" hidden="1">
      <c r="A10" s="97" t="s">
        <v>115</v>
      </c>
      <c r="B10" s="10" t="s">
        <v>111</v>
      </c>
      <c r="C10" s="41" t="s">
        <v>116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SUM(D12,D15,D19,D21,D23,D25,D27)</f>
        <v>53763.629479999996</v>
      </c>
      <c r="E11" s="103">
        <f>SUM(E12,E15,E19,E21,E23,E25,E27)</f>
        <v>53763.629479999996</v>
      </c>
      <c r="F11" s="103">
        <f>SUM(F12,F15,F19,F21,F23,F25,F27)</f>
        <v>0</v>
      </c>
      <c r="G11" s="103">
        <f aca="true" t="shared" si="3" ref="G11:Q11">SUM(G12,G15,G19,G21,G23,G25,G27)</f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53763.629479999996</v>
      </c>
    </row>
    <row r="12" spans="1:17" s="2" customFormat="1" ht="11.25">
      <c r="A12" s="105" t="s">
        <v>100</v>
      </c>
      <c r="B12" s="106"/>
      <c r="C12" s="105" t="s">
        <v>62</v>
      </c>
      <c r="D12" s="107">
        <f>SUM(D13:D14)</f>
        <v>6734.48151</v>
      </c>
      <c r="E12" s="107">
        <f aca="true" t="shared" si="4" ref="E12:Q12">SUM(E13:E14)</f>
        <v>6734.48151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6734.48151</v>
      </c>
    </row>
    <row r="13" spans="1:17" s="1" customFormat="1" ht="11.25">
      <c r="A13" s="97" t="s">
        <v>101</v>
      </c>
      <c r="B13" s="10" t="s">
        <v>111</v>
      </c>
      <c r="C13" s="41" t="s">
        <v>102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97" t="s">
        <v>69</v>
      </c>
      <c r="B14" s="10" t="s">
        <v>111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47029.14797</v>
      </c>
      <c r="E15" s="107">
        <f aca="true" t="shared" si="5" ref="E15:P15">SUM(E16:E18)</f>
        <v>47029.14797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47029.14797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0.432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550306.4530600001</v>
      </c>
    </row>
    <row r="30" spans="1:18" ht="12.75">
      <c r="A30" s="42" t="s">
        <v>153</v>
      </c>
      <c r="B30" s="20" t="s">
        <v>111</v>
      </c>
      <c r="C30" s="42" t="s">
        <v>154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0.432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550306.4530600001</v>
      </c>
      <c r="R30" s="14"/>
    </row>
    <row r="31" spans="1:20" s="9" customFormat="1" ht="12.75">
      <c r="A31" s="138" t="s">
        <v>99</v>
      </c>
      <c r="B31" s="138"/>
      <c r="C31" s="138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0.432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604070.0825400001</v>
      </c>
      <c r="R31" s="113"/>
      <c r="S31" s="113"/>
      <c r="T31" s="114"/>
    </row>
    <row r="32" spans="4:18" ht="12.75">
      <c r="D32" s="115"/>
      <c r="E32" s="1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08" t="s">
        <v>187</v>
      </c>
      <c r="D38" s="21"/>
      <c r="E38" s="21"/>
    </row>
    <row r="39" spans="3:5" ht="12.75">
      <c r="C39" s="108" t="s">
        <v>162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9">
    <mergeCell ref="P1:Q1"/>
    <mergeCell ref="P2:Q2"/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37" sqref="Q3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12" width="11.00390625" style="14" hidden="1" customWidth="1"/>
    <col min="13" max="13" width="11.00390625" style="14" customWidth="1"/>
    <col min="14" max="16" width="11.00390625" style="14" hidden="1" customWidth="1"/>
    <col min="17" max="17" width="11.00390625" style="14" customWidth="1"/>
    <col min="18" max="18" width="11.00390625" style="14" hidden="1" customWidth="1"/>
    <col min="19" max="25" width="11.00390625" style="6" hidden="1" customWidth="1"/>
    <col min="26" max="26" width="11.00390625" style="6" customWidth="1"/>
    <col min="27" max="29" width="11.00390625" style="6" hidden="1" customWidth="1"/>
    <col min="30" max="30" width="18.8515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3" t="s">
        <v>192</v>
      </c>
      <c r="AD1" s="124"/>
    </row>
    <row r="2" spans="1:30" s="1" customFormat="1" ht="20.25" customHeight="1">
      <c r="A2" s="55"/>
      <c r="B2" s="56"/>
      <c r="C2" s="57"/>
      <c r="D2" s="139" t="s">
        <v>179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  <c r="AC2" s="127" t="s">
        <v>193</v>
      </c>
      <c r="AD2" s="128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29"/>
      <c r="AD3" s="130"/>
    </row>
    <row r="4" spans="1:30" s="1" customFormat="1" ht="15" customHeight="1">
      <c r="A4" s="66" t="s">
        <v>178</v>
      </c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33" t="s">
        <v>194</v>
      </c>
      <c r="AD4" s="134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2"/>
      <c r="M5" s="142"/>
      <c r="N5" s="142"/>
      <c r="O5" s="142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18" t="s">
        <v>0</v>
      </c>
      <c r="AD5" s="119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7684.947330000001</v>
      </c>
      <c r="E7" s="5">
        <f aca="true" t="shared" si="0" ref="E7:AD7">SUM(E8)</f>
        <v>0</v>
      </c>
      <c r="F7" s="5">
        <f t="shared" si="0"/>
        <v>0</v>
      </c>
      <c r="G7" s="5">
        <f t="shared" si="0"/>
        <v>6560.678129999999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1124.2692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7684.947329999999</v>
      </c>
      <c r="R7" s="5">
        <f t="shared" si="0"/>
        <v>0</v>
      </c>
      <c r="S7" s="5">
        <f t="shared" si="0"/>
        <v>0</v>
      </c>
      <c r="T7" s="5">
        <f t="shared" si="0"/>
        <v>6560.678129999999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1124.2692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7684.947329999999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7684.947330000001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6560.678129999999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1124.2692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7684.947329999999</v>
      </c>
      <c r="R8" s="19">
        <f t="shared" si="1"/>
        <v>0</v>
      </c>
      <c r="S8" s="19">
        <f t="shared" si="1"/>
        <v>0</v>
      </c>
      <c r="T8" s="19">
        <f t="shared" si="1"/>
        <v>6560.678129999999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1124.2692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7684.947329999999</v>
      </c>
    </row>
    <row r="9" spans="1:30" s="2" customFormat="1" ht="11.25" hidden="1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 hidden="1">
      <c r="A10" s="11" t="s">
        <v>110</v>
      </c>
      <c r="B10" s="109">
        <v>20</v>
      </c>
      <c r="C10" s="48" t="s">
        <v>112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113</v>
      </c>
      <c r="B11" s="109">
        <v>20</v>
      </c>
      <c r="C11" s="48" t="s">
        <v>114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115</v>
      </c>
      <c r="B12" s="10" t="s">
        <v>111</v>
      </c>
      <c r="C12" s="48" t="s">
        <v>116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7684.947330000001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6560.678129999999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1124.2692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7684.947329999999</v>
      </c>
      <c r="R13" s="103">
        <f t="shared" si="3"/>
        <v>0</v>
      </c>
      <c r="S13" s="103">
        <f t="shared" si="3"/>
        <v>0</v>
      </c>
      <c r="T13" s="103">
        <f t="shared" si="3"/>
        <v>6560.678129999999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1124.2692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7684.947329999999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1461.73803</v>
      </c>
      <c r="E16" s="107">
        <f t="shared" si="5"/>
        <v>0</v>
      </c>
      <c r="F16" s="107">
        <f t="shared" si="5"/>
        <v>0</v>
      </c>
      <c r="G16" s="107">
        <f t="shared" si="5"/>
        <v>337.46882999999997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1124.2692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1461.73803</v>
      </c>
      <c r="R16" s="107">
        <f t="shared" si="5"/>
        <v>0</v>
      </c>
      <c r="S16" s="107">
        <f t="shared" si="5"/>
        <v>0</v>
      </c>
      <c r="T16" s="107">
        <f t="shared" si="5"/>
        <v>337.46882999999997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1124.2692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1461.73803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337.46842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288.51365999999996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625.98208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337.46842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288.51365999999996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625.98208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0.00041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835.75554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835.75595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0.00041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835.75554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835.75595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6223.2093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6223.2092999999995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6223.2092999999995</v>
      </c>
      <c r="R21" s="107">
        <f t="shared" si="6"/>
        <v>0</v>
      </c>
      <c r="S21" s="107">
        <f t="shared" si="6"/>
        <v>0</v>
      </c>
      <c r="T21" s="107">
        <f t="shared" si="6"/>
        <v>6223.2092999999995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6223.2092999999995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+'[3]Inf_FONDANE_Rva16'!D22</f>
        <v>6223.2093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6223.2092999999995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6223.2092999999995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6223.2092999999995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6223.2092999999995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3289.0870000000014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+'[3]Inf_FONDANE_Rva16'!D36</f>
        <v>3289.0870000000014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38" t="s">
        <v>99</v>
      </c>
      <c r="B37" s="138"/>
      <c r="C37" s="138"/>
      <c r="D37" s="8">
        <f aca="true" t="shared" si="14" ref="D37:AD37">D35+D7</f>
        <v>10974.034330000002</v>
      </c>
      <c r="E37" s="8">
        <f t="shared" si="14"/>
        <v>0</v>
      </c>
      <c r="F37" s="8">
        <f t="shared" si="14"/>
        <v>909.387</v>
      </c>
      <c r="G37" s="8">
        <f t="shared" si="14"/>
        <v>6560.678129999999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1124.2692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8594.33433</v>
      </c>
      <c r="R37" s="8">
        <f t="shared" si="14"/>
        <v>0</v>
      </c>
      <c r="S37" s="8">
        <f t="shared" si="14"/>
        <v>909.387</v>
      </c>
      <c r="T37" s="8">
        <f t="shared" si="14"/>
        <v>6560.678129999999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1124.2692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8594.33433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2017-10-04T20:16:17Z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