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5521" windowWidth="1845" windowHeight="5910" tabRatio="913" firstSheet="2" activeTab="6"/>
  </bookViews>
  <sheets>
    <sheet name="vtas mcias ctes" sheetId="1" r:id="rId1"/>
    <sheet name="vtas mcias ktes" sheetId="2" r:id="rId2"/>
    <sheet name="vtas activ. ctes" sheetId="3" r:id="rId3"/>
    <sheet name="vtas act ktes" sheetId="4" r:id="rId4"/>
    <sheet name="per ocup por tipo de contra" sheetId="5" r:id="rId5"/>
    <sheet name="pers ocup por act" sheetId="6" r:id="rId6"/>
    <sheet name="inv ctes" sheetId="7" r:id="rId7"/>
    <sheet name="inv ktes" sheetId="8" r:id="rId8"/>
  </sheets>
  <externalReferences>
    <externalReference r:id="rId11"/>
    <externalReference r:id="rId12"/>
  </externalReferences>
  <definedNames>
    <definedName name="_xlnm.Print_Area" localSheetId="6">'inv ctes'!$A$1:$N$45</definedName>
    <definedName name="_xlnm.Print_Area" localSheetId="7">'inv ktes'!$A$1:$BA$48</definedName>
    <definedName name="_xlnm.Print_Area" localSheetId="4">'per ocup por tipo de contra'!$A$1:$U$22</definedName>
    <definedName name="_xlnm.Print_Area" localSheetId="3">'vtas act ktes'!$A$1:$U$46</definedName>
    <definedName name="_xlnm.Print_Area" localSheetId="2">'vtas activ. ctes'!$A$1:$U$46</definedName>
    <definedName name="_xlnm.Print_Area" localSheetId="0">'vtas mcias ctes'!$A$1:$U$37</definedName>
    <definedName name="_xlnm.Print_Area" localSheetId="1">'vtas mcias ktes'!$A$1:$U$34</definedName>
  </definedNames>
  <calcPr fullCalcOnLoad="1"/>
</workbook>
</file>

<file path=xl/sharedStrings.xml><?xml version="1.0" encoding="utf-8"?>
<sst xmlns="http://schemas.openxmlformats.org/spreadsheetml/2006/main" count="516" uniqueCount="120">
  <si>
    <t>(Ventas en millones de pesos)</t>
  </si>
  <si>
    <t>Variación trimestral</t>
  </si>
  <si>
    <t>Variación anual</t>
  </si>
  <si>
    <t>Variación año corrido</t>
  </si>
  <si>
    <t>Variación acumulada anual</t>
  </si>
  <si>
    <t>Grupo de mercancías</t>
  </si>
  <si>
    <t xml:space="preserve">Ventas </t>
  </si>
  <si>
    <t>Partici-pación</t>
  </si>
  <si>
    <t xml:space="preserve">Variación </t>
  </si>
  <si>
    <t>Contribución</t>
  </si>
  <si>
    <t>Alimentos y bebidas no alcohólicas</t>
  </si>
  <si>
    <t>Licores y tabaco</t>
  </si>
  <si>
    <t>Productos textiles y prendas de vestir</t>
  </si>
  <si>
    <t>Productos de aseo personal</t>
  </si>
  <si>
    <t>Muebles y electrodomésticos</t>
  </si>
  <si>
    <t>Artículos y utensilios de uso doméstico</t>
  </si>
  <si>
    <t>Muebles y equipos para oficina</t>
  </si>
  <si>
    <t>Libros, papelería y revistas</t>
  </si>
  <si>
    <t>Artículos de ferretería</t>
  </si>
  <si>
    <t>Repuestos y accesorios de vehículos</t>
  </si>
  <si>
    <t>Otras mercancías</t>
  </si>
  <si>
    <t>5030</t>
  </si>
  <si>
    <t>5211</t>
  </si>
  <si>
    <t>5231</t>
  </si>
  <si>
    <t>5244</t>
  </si>
  <si>
    <t>Agrupaciones Comerciales:</t>
  </si>
  <si>
    <t>5030 = Comercio de partes, piezas(autopartes) y accesorios(lujos) para vehículos automotores.</t>
  </si>
  <si>
    <t>5211 = Comercio al por menor en establecimientos no especializados, con surtido compuesto principalmente de alimentos (víveres en general), bebidas y tabaco</t>
  </si>
  <si>
    <t xml:space="preserve">5219 = Comercio al por menor en establecimientos no especializados con surtido compuesto principalmente por productos diferentes de alimentos (víveres en general), bebidas y tabaco 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</si>
  <si>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</si>
  <si>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</si>
  <si>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accesorios(incluye artículos de piel), en establecimientos especializados.</t>
  </si>
  <si>
    <t>5234 = Comercio al por menor de todo tipo de calzado, artículos de cuero y sucedaneos del cuero, en establecimientos especializados.</t>
  </si>
  <si>
    <t>5235 = Comercio al por menor de electrodomésticos, en establecimientos especializados.</t>
  </si>
  <si>
    <t>5236 = Comercio al por menor de muebles para el hogar, en establecimientos espacializados.</t>
  </si>
  <si>
    <t>5237 = Comercio al por menor de equipo y artículos de uso doméstico diferentes de electrodomésticos y muebles para el hogar,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</si>
  <si>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</si>
  <si>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</si>
  <si>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</si>
  <si>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</si>
  <si>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</si>
  <si>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òptico  y precisiòn, en establecimiento especializado.</t>
  </si>
  <si>
    <t xml:space="preserve"> </t>
  </si>
  <si>
    <t>Contribu-ción</t>
  </si>
  <si>
    <t>Tipo de contratación</t>
  </si>
  <si>
    <t>(Valores en millones de pesos)</t>
  </si>
  <si>
    <t>Inventario final</t>
  </si>
  <si>
    <t>Número de personas</t>
  </si>
  <si>
    <t xml:space="preserve">Variación acumulada anual= variación porcentual calculada entre lo transcurrido desde los últimos cuatro trimestres hasta el trimestre de referencia del año, y lo transcurrido en igual período del año anterior. </t>
  </si>
  <si>
    <t>Cuadro  1A</t>
  </si>
  <si>
    <t>Ventas en millones de pesos</t>
  </si>
  <si>
    <t>Aseo hogar</t>
  </si>
  <si>
    <t>Calzado y artículos de cuero</t>
  </si>
  <si>
    <t>Productos farmacéuticos</t>
  </si>
  <si>
    <t>FUENTE: DANE</t>
  </si>
  <si>
    <t>Cuadro 1B</t>
  </si>
  <si>
    <t>Precios constantes de 1997</t>
  </si>
  <si>
    <t>Total ventas</t>
  </si>
  <si>
    <t>Total personal</t>
  </si>
  <si>
    <t xml:space="preserve">Cuadro 2A </t>
  </si>
  <si>
    <t xml:space="preserve">Cuadro 2B </t>
  </si>
  <si>
    <t>Agrupaciones comerciales:</t>
  </si>
  <si>
    <t>5233 = Comercio al por menor de prendas de vestir y sus accesorios (incluye artículos de piel), en establecimientos especializados.</t>
  </si>
  <si>
    <t>5211 = Comercio al por menor en establecimientos no especializados, con surtido compuesto principalmente de alimentos (víveres en general), bebidas y tabaco,</t>
  </si>
  <si>
    <t>5219 = Comercio al por menor en establecimientos no especializados con surtido compuesto principalmente por productos diferentes de alimentos (víveres en general), bebidas y tabaco ,</t>
  </si>
  <si>
    <t>5242 = Comercio al por menor de pinturas, en establecimientos especializados,</t>
  </si>
  <si>
    <t>5246=  Comercio al por menor de equipo óptico  y precisión, en establecimiento especializado.</t>
  </si>
  <si>
    <t>5234 = Comercio al por menor de todo tipo de calzado, artículos de cuero y sucedáneos del cuero, en establecimientos especializados.</t>
  </si>
  <si>
    <t>Cuadro 3A</t>
  </si>
  <si>
    <t>Personal permanente</t>
  </si>
  <si>
    <t>Personal temporal directo</t>
  </si>
  <si>
    <t>Personal temporal de agencias</t>
  </si>
  <si>
    <t>Socios, propietarios y familiares</t>
  </si>
  <si>
    <t>Cuadro 3B</t>
  </si>
  <si>
    <t>5232 - 5233 - 5234</t>
  </si>
  <si>
    <t>5235 - 5236</t>
  </si>
  <si>
    <t>5237 - 5239 - 5243 - 5245 - 5246</t>
  </si>
  <si>
    <t xml:space="preserve">Cuadro 4A </t>
  </si>
  <si>
    <t>participación porcentual, variación trimestral y anual, según agrupaciones comerciales</t>
  </si>
  <si>
    <t xml:space="preserve">Cuadro 4B </t>
  </si>
  <si>
    <t xml:space="preserve">participación porcentual, variación trimestral y anual, según agrupaciones comerciales  </t>
  </si>
  <si>
    <t>Variación trimestral = ((Trim. actual - Trim. anterior) / Trim. anterior) *100.</t>
  </si>
  <si>
    <t>Variación anual = ((Trim. año actual - Trim. año anterior) / Trim. año anterior) *100.</t>
  </si>
  <si>
    <t>Variación acumulada en lo corrido del año= variación porcentual calculada entre lo transcurrido desde enero hasta el mes de referencia del año (enero hasta i,t), y lo transcurrido en igual período del año anterior (enero hasta i,t-1).</t>
  </si>
  <si>
    <t>Millones de pesos</t>
  </si>
  <si>
    <t xml:space="preserve">                                 Millones de pesos</t>
  </si>
  <si>
    <t xml:space="preserve">Total </t>
  </si>
  <si>
    <t>5236 = Comercio al por menor de muebles para el hogar, en establecimientos especializados.</t>
  </si>
  <si>
    <t>Variación acumulada AKual</t>
  </si>
  <si>
    <t>Variación Anual = ((Trim. año actual - Trim. año AKterior) / Trim. año AKterior) *100.</t>
  </si>
  <si>
    <t>Variación 12 meses</t>
  </si>
  <si>
    <t xml:space="preserve">Variación 12 meses= variación porcentual calculada entre lo transcurrido desde los últimos cuatro trimestres hasta el trimestre de referencia del año, y lo transcurrido en igual período del año anterior. 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</si>
  <si>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</si>
  <si>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</si>
  <si>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t>Variación  año corrido = variación porcentual calculada entre lo transcurrido desde enero hasta el mes de referencia del año (enero hasta i,t), y lo transcurrido en igual período del año anterior (enero hasta i,t-1).</t>
  </si>
  <si>
    <t>Variación año corrido = variación porcentual calculada entre lo trAKscurrido desde enero hasta el mes de referencia del año (enero hasta i,t), y lo trAKscurrido en igual período del año AKterior (enero hasta i,t-1).</t>
  </si>
  <si>
    <t xml:space="preserve">Variación 12 meses = variación porcentual calculada entre lo trAKscurrido desde los últimos cuatro trimestres hasta el trimestre de referencia del año, y lo trAKscurrido en igual período del año AKterior. </t>
  </si>
  <si>
    <r>
      <t>Valor total de las ventas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a precios corrientes en los grandes almacenes minoristas e hipermercados, </t>
    </r>
  </si>
  <si>
    <r>
      <t>Valor de los inventarios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reales en los grandes almacenes minoristas e hipermercados, </t>
    </r>
  </si>
  <si>
    <r>
      <t>Valor de los inventarios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a precios corrientes en los grandes almacenes minoristas e hipermercados, </t>
    </r>
  </si>
  <si>
    <r>
      <t>Personal ocupado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en los grandes almacenes minoristas e hipermercados, </t>
    </r>
  </si>
  <si>
    <r>
      <t>Valor total de las ventas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reales en los grandes almacenes minoristas e hipermercados, </t>
    </r>
  </si>
  <si>
    <r>
      <t xml:space="preserve">P </t>
    </r>
    <r>
      <rPr>
        <sz val="9"/>
        <rFont val="Arial"/>
        <family val="2"/>
      </rPr>
      <t>Provisional.</t>
    </r>
  </si>
  <si>
    <t>P Provisional.</t>
  </si>
  <si>
    <t>ActIidades comerciales</t>
  </si>
  <si>
    <t>5239 = Comercio al por menor de producto dIersos ncp, en establecimientos especializados.</t>
  </si>
  <si>
    <t>según grupos de mercancías, participación porcentual y variación anual, año corrido y doce meses</t>
  </si>
  <si>
    <t>según tipo de contratación, participación porcentual y variación anual, año corrido y doce meses</t>
  </si>
  <si>
    <t>según actividad comercial, participación porcentual y variación anual, año corrido y doce meses</t>
  </si>
  <si>
    <t>ActIIIdades comerciales</t>
  </si>
  <si>
    <t>I trimestre 2007</t>
  </si>
  <si>
    <t xml:space="preserve">     I trimestre 2008</t>
  </si>
  <si>
    <t>(I) trimestre 2007</t>
  </si>
  <si>
    <t xml:space="preserve"> (I) trimestres 2008</t>
  </si>
  <si>
    <t>II trimestre 2006  -                       I trimestre de 2007</t>
  </si>
  <si>
    <t>II trimestre 2007   -                    I trimestre de 2008</t>
  </si>
  <si>
    <t>IV trimestre 2007</t>
  </si>
  <si>
    <t xml:space="preserve">  I trimestre 2008</t>
  </si>
  <si>
    <t>I 2008</t>
  </si>
  <si>
    <t>I  2008</t>
  </si>
</sst>
</file>

<file path=xl/styles.xml><?xml version="1.0" encoding="utf-8"?>
<styleSheet xmlns="http://schemas.openxmlformats.org/spreadsheetml/2006/main">
  <numFmts count="6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* #,##0_);_(* \(#,##0\);_(* &quot;-&quot;_);_(@_)"/>
    <numFmt numFmtId="194" formatCode="_(&quot;C$&quot;* #,##0.00_);_(&quot;C$&quot;* \(#,##0.00\);_(&quot;C$&quot;* &quot;-&quot;??_);_(@_)"/>
    <numFmt numFmtId="195" formatCode="_(* #,##0.00_);_(* \(#,##0.00\);_(* &quot;-&quot;??_);_(@_)"/>
    <numFmt numFmtId="196" formatCode="&quot;N$&quot;#,##0_);\(&quot;N$&quot;#,##0\)"/>
    <numFmt numFmtId="197" formatCode="&quot;N$&quot;#,##0_);[Red]\(&quot;N$&quot;#,##0\)"/>
    <numFmt numFmtId="198" formatCode="&quot;N$&quot;#,##0.00_);\(&quot;N$&quot;#,##0.00\)"/>
    <numFmt numFmtId="199" formatCode="&quot;N$&quot;#,##0.00_);[Red]\(&quot;N$&quot;#,##0.00\)"/>
    <numFmt numFmtId="200" formatCode="_(&quot;N$&quot;* #,##0_);_(&quot;N$&quot;* \(#,##0\);_(&quot;N$&quot;* &quot;-&quot;_);_(@_)"/>
    <numFmt numFmtId="201" formatCode="_(&quot;N$&quot;* #,##0.00_);_(&quot;N$&quot;* \(#,##0.00\);_(&quot;N$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#,##0.00\ _P_t_s"/>
    <numFmt numFmtId="209" formatCode="#,##0\ _P_t_s"/>
    <numFmt numFmtId="210" formatCode="#,##0.000"/>
    <numFmt numFmtId="211" formatCode="#,##0.0"/>
    <numFmt numFmtId="212" formatCode="0.000"/>
    <numFmt numFmtId="213" formatCode="0.0000"/>
    <numFmt numFmtId="214" formatCode="0.0"/>
    <numFmt numFmtId="215" formatCode="0.0000000"/>
    <numFmt numFmtId="216" formatCode="0.000000"/>
    <numFmt numFmtId="217" formatCode="0.00000"/>
    <numFmt numFmtId="218" formatCode="#,##0.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218" fontId="0" fillId="0" borderId="0" xfId="0" applyNumberFormat="1" applyFont="1" applyAlignment="1">
      <alignment/>
    </xf>
    <xf numFmtId="0" fontId="1" fillId="0" borderId="3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213" fontId="5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2" fontId="5" fillId="3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2" fontId="5" fillId="4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0" fontId="5" fillId="3" borderId="3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213" fontId="5" fillId="3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5" borderId="0" xfId="0" applyFont="1" applyFill="1" applyBorder="1" applyAlignment="1">
      <alignment/>
    </xf>
    <xf numFmtId="3" fontId="5" fillId="5" borderId="0" xfId="0" applyNumberFormat="1" applyFont="1" applyFill="1" applyBorder="1" applyAlignment="1">
      <alignment/>
    </xf>
    <xf numFmtId="2" fontId="5" fillId="5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5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647700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552450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6</xdr:col>
      <xdr:colOff>57150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6</xdr:col>
      <xdr:colOff>85725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6</xdr:col>
      <xdr:colOff>76200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6</xdr:col>
      <xdr:colOff>533400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6</xdr:col>
      <xdr:colOff>133350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6</xdr:col>
      <xdr:colOff>171450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fmartinezr\Encuesta%20Trimestral\JULIAN\Trimestral\preliminar%20I%20trimestre%20de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ueva%20carpeta\base-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ARIOS KTES AJUST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rcancías"/>
      <sheetName val="ciiu"/>
      <sheetName val="empleo"/>
      <sheetName val="inventarios"/>
      <sheetName val="vehículos-moneda"/>
      <sheetName val="vehículos-unidad"/>
    </sheetNames>
    <sheetDataSet>
      <sheetData sheetId="0">
        <row r="9">
          <cell r="U9">
            <v>1597764671</v>
          </cell>
          <cell r="V9">
            <v>1670237355</v>
          </cell>
          <cell r="W9">
            <v>1782008673</v>
          </cell>
          <cell r="Y9">
            <v>1682744897</v>
          </cell>
          <cell r="Z9">
            <v>1763917985</v>
          </cell>
          <cell r="AA9">
            <v>1799979847</v>
          </cell>
          <cell r="AB9">
            <v>1930897366</v>
          </cell>
          <cell r="AD9">
            <v>1894988663</v>
          </cell>
        </row>
        <row r="10">
          <cell r="U10">
            <v>114665062</v>
          </cell>
          <cell r="V10">
            <v>120812408</v>
          </cell>
          <cell r="W10">
            <v>218149691</v>
          </cell>
          <cell r="Y10">
            <v>120432242</v>
          </cell>
          <cell r="Z10">
            <v>135827552</v>
          </cell>
          <cell r="AA10">
            <v>136050680</v>
          </cell>
          <cell r="AB10">
            <v>243794982</v>
          </cell>
          <cell r="AD10">
            <v>130346990</v>
          </cell>
        </row>
        <row r="11">
          <cell r="U11">
            <v>410712489</v>
          </cell>
          <cell r="V11">
            <v>432408688</v>
          </cell>
          <cell r="W11">
            <v>724466804</v>
          </cell>
          <cell r="Y11">
            <v>380453217</v>
          </cell>
          <cell r="Z11">
            <v>431763481</v>
          </cell>
          <cell r="AA11">
            <v>443144296</v>
          </cell>
          <cell r="AB11">
            <v>732855878</v>
          </cell>
          <cell r="AD11">
            <v>382772753</v>
          </cell>
        </row>
        <row r="12">
          <cell r="U12">
            <v>39850153</v>
          </cell>
          <cell r="V12">
            <v>43480594</v>
          </cell>
          <cell r="W12">
            <v>64581981</v>
          </cell>
          <cell r="Y12">
            <v>42003261</v>
          </cell>
          <cell r="Z12">
            <v>41793722</v>
          </cell>
          <cell r="AA12">
            <v>44991945</v>
          </cell>
          <cell r="AB12">
            <v>68797897</v>
          </cell>
          <cell r="AD12">
            <v>46621406</v>
          </cell>
        </row>
        <row r="13">
          <cell r="U13">
            <v>360097395</v>
          </cell>
          <cell r="V13">
            <v>400412857</v>
          </cell>
          <cell r="W13">
            <v>404964863</v>
          </cell>
          <cell r="Y13">
            <v>388945106</v>
          </cell>
          <cell r="Z13">
            <v>386176063</v>
          </cell>
          <cell r="AA13">
            <v>385222703</v>
          </cell>
          <cell r="AB13">
            <v>411319924</v>
          </cell>
          <cell r="AD13">
            <v>407912182</v>
          </cell>
        </row>
        <row r="14">
          <cell r="U14">
            <v>308602537</v>
          </cell>
          <cell r="V14">
            <v>332351254</v>
          </cell>
          <cell r="W14">
            <v>388249754</v>
          </cell>
          <cell r="Y14">
            <v>358783700</v>
          </cell>
          <cell r="Z14">
            <v>352676922</v>
          </cell>
          <cell r="AA14">
            <v>367968748</v>
          </cell>
          <cell r="AB14">
            <v>390166702</v>
          </cell>
          <cell r="AD14">
            <v>376958315</v>
          </cell>
        </row>
        <row r="15">
          <cell r="U15">
            <v>385580843</v>
          </cell>
          <cell r="V15">
            <v>383158697</v>
          </cell>
          <cell r="W15">
            <v>450441280</v>
          </cell>
          <cell r="Y15">
            <v>398608742</v>
          </cell>
          <cell r="Z15">
            <v>452430874</v>
          </cell>
          <cell r="AA15">
            <v>489141835</v>
          </cell>
          <cell r="AB15">
            <v>531820815</v>
          </cell>
          <cell r="AD15">
            <v>423006595</v>
          </cell>
        </row>
        <row r="16">
          <cell r="U16">
            <v>145459070</v>
          </cell>
          <cell r="V16">
            <v>156814622</v>
          </cell>
          <cell r="W16">
            <v>205623657</v>
          </cell>
          <cell r="Y16">
            <v>168789694</v>
          </cell>
          <cell r="Z16">
            <v>164900891</v>
          </cell>
          <cell r="AA16">
            <v>180539033</v>
          </cell>
          <cell r="AB16">
            <v>210351479</v>
          </cell>
          <cell r="AD16">
            <v>174237673</v>
          </cell>
        </row>
        <row r="17">
          <cell r="U17">
            <v>143229995</v>
          </cell>
          <cell r="V17">
            <v>155246422</v>
          </cell>
          <cell r="W17">
            <v>165717909</v>
          </cell>
          <cell r="Y17">
            <v>158342994</v>
          </cell>
          <cell r="Z17">
            <v>159711442</v>
          </cell>
          <cell r="AA17">
            <v>168072401</v>
          </cell>
          <cell r="AB17">
            <v>177524952</v>
          </cell>
          <cell r="AD17">
            <v>173532744</v>
          </cell>
        </row>
        <row r="18">
          <cell r="U18">
            <v>148007652</v>
          </cell>
          <cell r="V18">
            <v>146593312</v>
          </cell>
          <cell r="W18">
            <v>193113616</v>
          </cell>
          <cell r="Y18">
            <v>201214247</v>
          </cell>
          <cell r="Z18">
            <v>186801701</v>
          </cell>
          <cell r="AA18">
            <v>225885883</v>
          </cell>
          <cell r="AB18">
            <v>264245511</v>
          </cell>
          <cell r="AD18">
            <v>243981960</v>
          </cell>
        </row>
        <row r="19">
          <cell r="U19">
            <v>111988439</v>
          </cell>
          <cell r="V19">
            <v>148051022</v>
          </cell>
          <cell r="W19">
            <v>127119621</v>
          </cell>
          <cell r="Y19">
            <v>242294717</v>
          </cell>
          <cell r="Z19">
            <v>128231052</v>
          </cell>
          <cell r="AA19">
            <v>166551248</v>
          </cell>
          <cell r="AB19">
            <v>158571458</v>
          </cell>
          <cell r="AD19">
            <v>266747225</v>
          </cell>
        </row>
        <row r="20">
          <cell r="U20">
            <v>68908162</v>
          </cell>
          <cell r="V20">
            <v>75939934</v>
          </cell>
          <cell r="W20">
            <v>88355669</v>
          </cell>
          <cell r="Y20">
            <v>76490253</v>
          </cell>
          <cell r="Z20">
            <v>80336746</v>
          </cell>
          <cell r="AA20">
            <v>88703224</v>
          </cell>
          <cell r="AB20">
            <v>102482600</v>
          </cell>
          <cell r="AD20">
            <v>87107078</v>
          </cell>
        </row>
        <row r="21">
          <cell r="U21">
            <v>89284023</v>
          </cell>
          <cell r="V21">
            <v>94724337</v>
          </cell>
          <cell r="W21">
            <v>99521459</v>
          </cell>
          <cell r="Y21">
            <v>98554129</v>
          </cell>
          <cell r="Z21">
            <v>102528187</v>
          </cell>
          <cell r="AA21">
            <v>107405879</v>
          </cell>
          <cell r="AB21">
            <v>115820519</v>
          </cell>
          <cell r="AD21">
            <v>108971897</v>
          </cell>
        </row>
        <row r="22">
          <cell r="U22">
            <v>137877061</v>
          </cell>
          <cell r="V22">
            <v>169551497</v>
          </cell>
          <cell r="W22">
            <v>285525309</v>
          </cell>
          <cell r="Y22">
            <v>202352009</v>
          </cell>
          <cell r="Z22">
            <v>222578065</v>
          </cell>
          <cell r="AA22">
            <v>257347140</v>
          </cell>
          <cell r="AB22">
            <v>384372005</v>
          </cell>
          <cell r="AD22">
            <v>243194134</v>
          </cell>
        </row>
        <row r="23">
          <cell r="U23">
            <v>4065895504</v>
          </cell>
          <cell r="V23">
            <v>4337662008</v>
          </cell>
          <cell r="W23">
            <v>5204528811</v>
          </cell>
          <cell r="Y23">
            <v>4520009208</v>
          </cell>
          <cell r="Z23">
            <v>4609674683</v>
          </cell>
          <cell r="AA23">
            <v>4861004862</v>
          </cell>
          <cell r="AB23">
            <v>5723022088</v>
          </cell>
          <cell r="AD23">
            <v>4960379615</v>
          </cell>
        </row>
        <row r="30">
          <cell r="U30">
            <v>735890142</v>
          </cell>
          <cell r="V30">
            <v>753989417</v>
          </cell>
          <cell r="W30">
            <v>797034025</v>
          </cell>
          <cell r="Y30">
            <v>728051266</v>
          </cell>
          <cell r="Z30">
            <v>732889305</v>
          </cell>
          <cell r="AA30">
            <v>748152394</v>
          </cell>
          <cell r="AB30">
            <v>794771505</v>
          </cell>
          <cell r="AD30">
            <v>744768378</v>
          </cell>
        </row>
        <row r="31">
          <cell r="U31">
            <v>43740250</v>
          </cell>
          <cell r="V31">
            <v>45539752</v>
          </cell>
          <cell r="W31">
            <v>81208236</v>
          </cell>
          <cell r="Y31">
            <v>44078853</v>
          </cell>
          <cell r="Z31">
            <v>49719078</v>
          </cell>
          <cell r="AA31">
            <v>49657157</v>
          </cell>
          <cell r="AB31">
            <v>88197303</v>
          </cell>
          <cell r="AD31">
            <v>45998865</v>
          </cell>
        </row>
        <row r="32">
          <cell r="U32">
            <v>311192975</v>
          </cell>
          <cell r="V32">
            <v>327607156</v>
          </cell>
          <cell r="W32">
            <v>548796914</v>
          </cell>
          <cell r="Y32">
            <v>286572173</v>
          </cell>
          <cell r="Z32">
            <v>322886239</v>
          </cell>
          <cell r="AA32">
            <v>330828142</v>
          </cell>
          <cell r="AB32">
            <v>546948190</v>
          </cell>
          <cell r="AD32">
            <v>286699686</v>
          </cell>
        </row>
        <row r="33">
          <cell r="U33">
            <v>34733855</v>
          </cell>
          <cell r="V33">
            <v>37891585</v>
          </cell>
          <cell r="W33">
            <v>56280592</v>
          </cell>
          <cell r="Y33">
            <v>36454834</v>
          </cell>
          <cell r="Z33">
            <v>36210120</v>
          </cell>
          <cell r="AA33">
            <v>38940580</v>
          </cell>
          <cell r="AB33">
            <v>59668603</v>
          </cell>
          <cell r="AD33">
            <v>40406834</v>
          </cell>
        </row>
        <row r="34">
          <cell r="U34">
            <v>122925308</v>
          </cell>
          <cell r="V34">
            <v>135889790</v>
          </cell>
          <cell r="W34">
            <v>136351805</v>
          </cell>
          <cell r="Y34">
            <v>128225070</v>
          </cell>
          <cell r="Z34">
            <v>124633230</v>
          </cell>
          <cell r="AA34">
            <v>122370616</v>
          </cell>
          <cell r="AB34">
            <v>129480254</v>
          </cell>
          <cell r="AD34">
            <v>126362935</v>
          </cell>
        </row>
        <row r="35">
          <cell r="U35">
            <v>155295158</v>
          </cell>
          <cell r="V35">
            <v>166801132</v>
          </cell>
          <cell r="W35">
            <v>195887866</v>
          </cell>
          <cell r="Y35">
            <v>180030960</v>
          </cell>
          <cell r="Z35">
            <v>175496081</v>
          </cell>
          <cell r="AA35">
            <v>182569459</v>
          </cell>
          <cell r="AB35">
            <v>193583080</v>
          </cell>
          <cell r="AD35">
            <v>185019295</v>
          </cell>
        </row>
        <row r="36">
          <cell r="U36">
            <v>251553265</v>
          </cell>
          <cell r="V36">
            <v>248191925</v>
          </cell>
          <cell r="W36">
            <v>289710112</v>
          </cell>
          <cell r="Y36">
            <v>253229617</v>
          </cell>
          <cell r="Z36">
            <v>283389207</v>
          </cell>
          <cell r="AA36">
            <v>305351042</v>
          </cell>
          <cell r="AB36">
            <v>332991554</v>
          </cell>
          <cell r="AD36">
            <v>264577557</v>
          </cell>
        </row>
        <row r="37">
          <cell r="U37">
            <v>81153241</v>
          </cell>
          <cell r="V37">
            <v>86733750</v>
          </cell>
          <cell r="W37">
            <v>112756995</v>
          </cell>
          <cell r="Y37">
            <v>91733530</v>
          </cell>
          <cell r="Z37">
            <v>88642096</v>
          </cell>
          <cell r="AA37">
            <v>96431493</v>
          </cell>
          <cell r="AB37">
            <v>112235341</v>
          </cell>
          <cell r="AD37">
            <v>92610647</v>
          </cell>
        </row>
        <row r="38">
          <cell r="U38">
            <v>74556240</v>
          </cell>
          <cell r="V38">
            <v>79785394</v>
          </cell>
          <cell r="W38">
            <v>84597431</v>
          </cell>
          <cell r="Y38">
            <v>79701513</v>
          </cell>
          <cell r="Z38">
            <v>79422866</v>
          </cell>
          <cell r="AA38">
            <v>82826929</v>
          </cell>
          <cell r="AB38">
            <v>86307042</v>
          </cell>
          <cell r="AD38">
            <v>82978409</v>
          </cell>
        </row>
        <row r="39">
          <cell r="U39">
            <v>81776702</v>
          </cell>
          <cell r="V39">
            <v>80834469</v>
          </cell>
          <cell r="W39">
            <v>106486691</v>
          </cell>
          <cell r="Y39">
            <v>110037323</v>
          </cell>
          <cell r="Z39">
            <v>100582437</v>
          </cell>
          <cell r="AA39">
            <v>119750773</v>
          </cell>
          <cell r="AB39">
            <v>139245144</v>
          </cell>
          <cell r="AD39">
            <v>125991200</v>
          </cell>
        </row>
        <row r="40">
          <cell r="U40">
            <v>47909494</v>
          </cell>
          <cell r="V40">
            <v>63137458</v>
          </cell>
          <cell r="W40">
            <v>53962566</v>
          </cell>
          <cell r="Y40">
            <v>101302247</v>
          </cell>
          <cell r="Z40">
            <v>53148362</v>
          </cell>
          <cell r="AA40">
            <v>69019620</v>
          </cell>
          <cell r="AB40">
            <v>65720927</v>
          </cell>
          <cell r="AD40">
            <v>107724426</v>
          </cell>
        </row>
        <row r="41">
          <cell r="U41">
            <v>30055464</v>
          </cell>
          <cell r="V41">
            <v>32138446</v>
          </cell>
          <cell r="W41">
            <v>37386566</v>
          </cell>
          <cell r="Y41">
            <v>32168498</v>
          </cell>
          <cell r="Z41">
            <v>33234078</v>
          </cell>
          <cell r="AA41">
            <v>36875171</v>
          </cell>
          <cell r="AB41">
            <v>42309719</v>
          </cell>
          <cell r="AD41">
            <v>35072912</v>
          </cell>
        </row>
        <row r="42">
          <cell r="U42">
            <v>52036383</v>
          </cell>
          <cell r="V42">
            <v>55207098</v>
          </cell>
          <cell r="W42">
            <v>57130572</v>
          </cell>
          <cell r="Y42">
            <v>55579815</v>
          </cell>
          <cell r="Z42">
            <v>57201621</v>
          </cell>
          <cell r="AA42">
            <v>59409191</v>
          </cell>
          <cell r="AB42">
            <v>62605687</v>
          </cell>
          <cell r="AD42">
            <v>57441304</v>
          </cell>
        </row>
        <row r="43">
          <cell r="U43">
            <v>68551218</v>
          </cell>
          <cell r="V43">
            <v>83133858</v>
          </cell>
          <cell r="W43">
            <v>139056790</v>
          </cell>
          <cell r="Y43">
            <v>96161196</v>
          </cell>
          <cell r="Z43">
            <v>102755212</v>
          </cell>
          <cell r="AA43">
            <v>118587690</v>
          </cell>
          <cell r="AB43">
            <v>175793280</v>
          </cell>
          <cell r="AD43">
            <v>107646128</v>
          </cell>
        </row>
        <row r="44">
          <cell r="U44">
            <v>2093391556</v>
          </cell>
          <cell r="V44">
            <v>2201032985</v>
          </cell>
          <cell r="W44">
            <v>2699982374</v>
          </cell>
          <cell r="Y44">
            <v>2223326895</v>
          </cell>
          <cell r="Z44">
            <v>2240209932</v>
          </cell>
          <cell r="AA44">
            <v>2360770257</v>
          </cell>
          <cell r="AB44">
            <v>2829857629</v>
          </cell>
          <cell r="AD44">
            <v>2303298576</v>
          </cell>
        </row>
      </sheetData>
      <sheetData sheetId="1">
        <row r="4">
          <cell r="O4">
            <v>60194899</v>
          </cell>
          <cell r="P4">
            <v>65689419</v>
          </cell>
          <cell r="Q4">
            <v>67384546</v>
          </cell>
          <cell r="S4">
            <v>70401036</v>
          </cell>
          <cell r="T4">
            <v>71585946</v>
          </cell>
          <cell r="U4">
            <v>75325352</v>
          </cell>
          <cell r="V4">
            <v>80114981</v>
          </cell>
          <cell r="X4">
            <v>80081677</v>
          </cell>
        </row>
        <row r="5">
          <cell r="O5">
            <v>3334095019</v>
          </cell>
          <cell r="P5">
            <v>3457995843</v>
          </cell>
          <cell r="Q5">
            <v>4185818927</v>
          </cell>
          <cell r="S5">
            <v>3597840098</v>
          </cell>
          <cell r="T5">
            <v>3660494589</v>
          </cell>
          <cell r="U5">
            <v>3801523060</v>
          </cell>
          <cell r="V5">
            <v>4477537289</v>
          </cell>
          <cell r="X5">
            <v>3914607557</v>
          </cell>
        </row>
        <row r="6">
          <cell r="O6">
            <v>200428451</v>
          </cell>
          <cell r="P6">
            <v>263611716</v>
          </cell>
          <cell r="Q6">
            <v>309486565</v>
          </cell>
          <cell r="S6">
            <v>295238593</v>
          </cell>
          <cell r="T6">
            <v>328579012</v>
          </cell>
          <cell r="U6">
            <v>411166512</v>
          </cell>
          <cell r="V6">
            <v>469013889</v>
          </cell>
          <cell r="X6">
            <v>371464184</v>
          </cell>
        </row>
        <row r="7">
          <cell r="O7">
            <v>210462791</v>
          </cell>
          <cell r="P7">
            <v>246155907</v>
          </cell>
          <cell r="Q7">
            <v>253131359</v>
          </cell>
          <cell r="S7">
            <v>250370661</v>
          </cell>
          <cell r="T7">
            <v>237677275</v>
          </cell>
          <cell r="U7">
            <v>240141521</v>
          </cell>
          <cell r="V7">
            <v>262306537</v>
          </cell>
          <cell r="X7">
            <v>264802483</v>
          </cell>
        </row>
        <row r="8">
          <cell r="O8">
            <v>130947335</v>
          </cell>
          <cell r="P8">
            <v>156754736</v>
          </cell>
          <cell r="Q8">
            <v>233519666</v>
          </cell>
          <cell r="S8">
            <v>132973079</v>
          </cell>
          <cell r="T8">
            <v>150589357</v>
          </cell>
          <cell r="U8">
            <v>164571826</v>
          </cell>
          <cell r="V8">
            <v>253384342</v>
          </cell>
          <cell r="X8">
            <v>137218952</v>
          </cell>
        </row>
        <row r="9">
          <cell r="O9">
            <v>58899438</v>
          </cell>
          <cell r="P9">
            <v>56798372</v>
          </cell>
          <cell r="Q9">
            <v>68776949</v>
          </cell>
          <cell r="S9">
            <v>55597922</v>
          </cell>
          <cell r="T9">
            <v>75331339</v>
          </cell>
          <cell r="U9">
            <v>72718865</v>
          </cell>
          <cell r="V9">
            <v>76856617</v>
          </cell>
          <cell r="X9">
            <v>56132995</v>
          </cell>
        </row>
        <row r="10">
          <cell r="O10">
            <v>16137623</v>
          </cell>
          <cell r="P10">
            <v>17605019</v>
          </cell>
          <cell r="Q10">
            <v>17303593</v>
          </cell>
          <cell r="S10">
            <v>16812236</v>
          </cell>
          <cell r="T10">
            <v>17733961</v>
          </cell>
          <cell r="U10">
            <v>17300685</v>
          </cell>
          <cell r="V10">
            <v>18206908</v>
          </cell>
          <cell r="X10">
            <v>14739035</v>
          </cell>
        </row>
        <row r="11">
          <cell r="O11">
            <v>50861996</v>
          </cell>
          <cell r="P11">
            <v>65171987</v>
          </cell>
          <cell r="Q11">
            <v>62418681</v>
          </cell>
          <cell r="S11">
            <v>100775583</v>
          </cell>
          <cell r="T11">
            <v>67683204</v>
          </cell>
          <cell r="U11">
            <v>78257041</v>
          </cell>
          <cell r="V11">
            <v>85601525</v>
          </cell>
          <cell r="X11">
            <v>121332732</v>
          </cell>
        </row>
        <row r="12">
          <cell r="O12">
            <v>4062027552</v>
          </cell>
          <cell r="P12">
            <v>4329782999</v>
          </cell>
          <cell r="Q12">
            <v>5197840286</v>
          </cell>
          <cell r="S12">
            <v>4520009208</v>
          </cell>
          <cell r="T12">
            <v>4609674683</v>
          </cell>
          <cell r="U12">
            <v>4861004862</v>
          </cell>
          <cell r="V12">
            <v>5723022088</v>
          </cell>
          <cell r="X12">
            <v>4960379615</v>
          </cell>
        </row>
        <row r="20">
          <cell r="O20">
            <v>34795257</v>
          </cell>
          <cell r="P20">
            <v>37964397</v>
          </cell>
          <cell r="Q20">
            <v>38349773</v>
          </cell>
          <cell r="S20">
            <v>39351530</v>
          </cell>
          <cell r="T20">
            <v>39563240</v>
          </cell>
          <cell r="U20">
            <v>41266787</v>
          </cell>
          <cell r="V20">
            <v>42950944</v>
          </cell>
          <cell r="X20">
            <v>41839914</v>
          </cell>
        </row>
        <row r="21">
          <cell r="O21">
            <v>1698272029</v>
          </cell>
          <cell r="P21">
            <v>1730405196</v>
          </cell>
          <cell r="Q21">
            <v>2135526508</v>
          </cell>
          <cell r="S21">
            <v>1750372668</v>
          </cell>
          <cell r="T21">
            <v>1746538739</v>
          </cell>
          <cell r="U21">
            <v>1808428239</v>
          </cell>
          <cell r="V21">
            <v>2162789108</v>
          </cell>
          <cell r="X21">
            <v>1786959374</v>
          </cell>
        </row>
        <row r="22">
          <cell r="O22">
            <v>110020161</v>
          </cell>
          <cell r="P22">
            <v>143133585</v>
          </cell>
          <cell r="Q22">
            <v>169637227</v>
          </cell>
          <cell r="S22">
            <v>154591500</v>
          </cell>
          <cell r="T22">
            <v>170656007</v>
          </cell>
          <cell r="U22">
            <v>214909311</v>
          </cell>
          <cell r="V22">
            <v>246489519</v>
          </cell>
          <cell r="X22">
            <v>186174040</v>
          </cell>
        </row>
        <row r="23">
          <cell r="O23">
            <v>79030480</v>
          </cell>
          <cell r="P23">
            <v>91695857</v>
          </cell>
          <cell r="Q23">
            <v>94191891</v>
          </cell>
          <cell r="S23">
            <v>91690872</v>
          </cell>
          <cell r="T23">
            <v>85264024</v>
          </cell>
          <cell r="U23">
            <v>85620706</v>
          </cell>
          <cell r="V23">
            <v>93162555</v>
          </cell>
          <cell r="X23">
            <v>92908664</v>
          </cell>
        </row>
        <row r="24">
          <cell r="O24">
            <v>100633289</v>
          </cell>
          <cell r="P24">
            <v>120026248</v>
          </cell>
          <cell r="Q24">
            <v>179329907</v>
          </cell>
          <cell r="S24">
            <v>101518054</v>
          </cell>
          <cell r="T24">
            <v>114381215</v>
          </cell>
          <cell r="U24">
            <v>124374841</v>
          </cell>
          <cell r="V24">
            <v>192144392</v>
          </cell>
          <cell r="X24">
            <v>104410190</v>
          </cell>
        </row>
        <row r="25">
          <cell r="O25">
            <v>38424356</v>
          </cell>
          <cell r="P25">
            <v>36790014</v>
          </cell>
          <cell r="Q25">
            <v>44232242</v>
          </cell>
          <cell r="S25">
            <v>35320452</v>
          </cell>
          <cell r="T25">
            <v>47185305</v>
          </cell>
          <cell r="U25">
            <v>45395383</v>
          </cell>
          <cell r="V25">
            <v>48122606</v>
          </cell>
          <cell r="X25">
            <v>35109454</v>
          </cell>
        </row>
        <row r="26">
          <cell r="O26">
            <v>8129417</v>
          </cell>
          <cell r="P26">
            <v>8755001</v>
          </cell>
          <cell r="Q26">
            <v>8575114</v>
          </cell>
          <cell r="S26">
            <v>8080658</v>
          </cell>
          <cell r="T26">
            <v>8290473</v>
          </cell>
          <cell r="U26">
            <v>8081988</v>
          </cell>
          <cell r="V26">
            <v>8472954</v>
          </cell>
          <cell r="X26">
            <v>8041125</v>
          </cell>
        </row>
        <row r="27">
          <cell r="O27">
            <v>22064706</v>
          </cell>
          <cell r="P27">
            <v>28110932</v>
          </cell>
          <cell r="Q27">
            <v>26804499</v>
          </cell>
          <cell r="S27">
            <v>42401161</v>
          </cell>
          <cell r="T27">
            <v>28330929</v>
          </cell>
          <cell r="U27">
            <v>32693002</v>
          </cell>
          <cell r="V27">
            <v>35725551</v>
          </cell>
          <cell r="X27">
            <v>47855815</v>
          </cell>
        </row>
        <row r="28">
          <cell r="O28">
            <v>2093391556</v>
          </cell>
          <cell r="P28">
            <v>2201032985</v>
          </cell>
          <cell r="Q28">
            <v>2699982374</v>
          </cell>
          <cell r="S28">
            <v>2223326895</v>
          </cell>
          <cell r="T28">
            <v>2240209932</v>
          </cell>
          <cell r="U28">
            <v>2360770257</v>
          </cell>
          <cell r="V28">
            <v>2829857629</v>
          </cell>
          <cell r="X28">
            <v>2303298576</v>
          </cell>
        </row>
      </sheetData>
      <sheetData sheetId="2">
        <row r="5">
          <cell r="O5">
            <v>52279</v>
          </cell>
          <cell r="P5">
            <v>53240</v>
          </cell>
          <cell r="Q5">
            <v>54587</v>
          </cell>
          <cell r="S5">
            <v>54561</v>
          </cell>
          <cell r="T5">
            <v>54637</v>
          </cell>
          <cell r="U5">
            <v>54795</v>
          </cell>
          <cell r="V5">
            <v>55571</v>
          </cell>
          <cell r="X5">
            <v>0</v>
          </cell>
        </row>
        <row r="6">
          <cell r="O6">
            <v>15167</v>
          </cell>
          <cell r="P6">
            <v>15845</v>
          </cell>
          <cell r="Q6">
            <v>17951</v>
          </cell>
          <cell r="S6">
            <v>17211</v>
          </cell>
          <cell r="T6">
            <v>17166</v>
          </cell>
          <cell r="U6">
            <v>17846</v>
          </cell>
          <cell r="V6">
            <v>20793</v>
          </cell>
          <cell r="X6">
            <v>0</v>
          </cell>
        </row>
        <row r="7">
          <cell r="O7">
            <v>14255</v>
          </cell>
          <cell r="P7">
            <v>13926</v>
          </cell>
          <cell r="Q7">
            <v>16248</v>
          </cell>
          <cell r="S7">
            <v>15449</v>
          </cell>
          <cell r="T7">
            <v>14900</v>
          </cell>
          <cell r="U7">
            <v>16726</v>
          </cell>
          <cell r="V7">
            <v>18432</v>
          </cell>
          <cell r="X7">
            <v>0</v>
          </cell>
        </row>
        <row r="8">
          <cell r="O8">
            <v>10</v>
          </cell>
          <cell r="P8">
            <v>10</v>
          </cell>
          <cell r="Q8">
            <v>10</v>
          </cell>
          <cell r="S8">
            <v>10</v>
          </cell>
          <cell r="T8">
            <v>10</v>
          </cell>
          <cell r="U8">
            <v>10</v>
          </cell>
          <cell r="V8">
            <v>10</v>
          </cell>
          <cell r="X8">
            <v>0</v>
          </cell>
        </row>
        <row r="9">
          <cell r="O9">
            <v>81711</v>
          </cell>
          <cell r="P9">
            <v>83021</v>
          </cell>
          <cell r="Q9">
            <v>88796</v>
          </cell>
          <cell r="S9">
            <v>87231</v>
          </cell>
          <cell r="T9">
            <v>86713</v>
          </cell>
          <cell r="U9">
            <v>89391</v>
          </cell>
          <cell r="V9">
            <v>94806</v>
          </cell>
          <cell r="X9">
            <v>0</v>
          </cell>
        </row>
        <row r="15">
          <cell r="O15">
            <v>1315</v>
          </cell>
          <cell r="P15">
            <v>1345</v>
          </cell>
          <cell r="Q15">
            <v>1360</v>
          </cell>
          <cell r="S15">
            <v>1401</v>
          </cell>
          <cell r="T15">
            <v>1409</v>
          </cell>
          <cell r="U15">
            <v>1430</v>
          </cell>
          <cell r="V15">
            <v>1448</v>
          </cell>
          <cell r="X15">
            <v>0</v>
          </cell>
        </row>
        <row r="16">
          <cell r="O16">
            <v>57993</v>
          </cell>
          <cell r="P16">
            <v>59050</v>
          </cell>
          <cell r="Q16">
            <v>63693</v>
          </cell>
          <cell r="S16">
            <v>62129</v>
          </cell>
          <cell r="T16">
            <v>61145</v>
          </cell>
          <cell r="U16">
            <v>62876</v>
          </cell>
          <cell r="V16">
            <v>66872</v>
          </cell>
          <cell r="X16">
            <v>0</v>
          </cell>
        </row>
        <row r="17">
          <cell r="O17">
            <v>5319</v>
          </cell>
          <cell r="P17">
            <v>5512</v>
          </cell>
          <cell r="Q17">
            <v>5725</v>
          </cell>
          <cell r="S17">
            <v>5734</v>
          </cell>
          <cell r="T17">
            <v>6007</v>
          </cell>
          <cell r="U17">
            <v>6889</v>
          </cell>
          <cell r="V17">
            <v>7143</v>
          </cell>
          <cell r="X17">
            <v>0</v>
          </cell>
        </row>
        <row r="18">
          <cell r="O18">
            <v>5879</v>
          </cell>
          <cell r="P18">
            <v>6011</v>
          </cell>
          <cell r="Q18">
            <v>6122</v>
          </cell>
          <cell r="S18">
            <v>6165</v>
          </cell>
          <cell r="T18">
            <v>6210</v>
          </cell>
          <cell r="U18">
            <v>6232</v>
          </cell>
          <cell r="V18">
            <v>6300</v>
          </cell>
          <cell r="X18">
            <v>0</v>
          </cell>
        </row>
        <row r="19">
          <cell r="O19">
            <v>5139</v>
          </cell>
          <cell r="P19">
            <v>5187</v>
          </cell>
          <cell r="Q19">
            <v>5947</v>
          </cell>
          <cell r="S19">
            <v>5590</v>
          </cell>
          <cell r="T19">
            <v>5740</v>
          </cell>
          <cell r="U19">
            <v>5688</v>
          </cell>
          <cell r="V19">
            <v>6606</v>
          </cell>
          <cell r="X19">
            <v>0</v>
          </cell>
        </row>
        <row r="20">
          <cell r="O20">
            <v>2886</v>
          </cell>
          <cell r="P20">
            <v>2921</v>
          </cell>
          <cell r="Q20">
            <v>2961</v>
          </cell>
          <cell r="S20">
            <v>3187</v>
          </cell>
          <cell r="T20">
            <v>3313</v>
          </cell>
          <cell r="U20">
            <v>3357</v>
          </cell>
          <cell r="V20">
            <v>3360</v>
          </cell>
          <cell r="X20">
            <v>0</v>
          </cell>
        </row>
        <row r="21">
          <cell r="O21">
            <v>983</v>
          </cell>
          <cell r="P21">
            <v>811</v>
          </cell>
          <cell r="Q21">
            <v>728</v>
          </cell>
          <cell r="S21">
            <v>643</v>
          </cell>
          <cell r="T21">
            <v>606</v>
          </cell>
          <cell r="U21">
            <v>599</v>
          </cell>
          <cell r="V21">
            <v>575</v>
          </cell>
          <cell r="X21">
            <v>0</v>
          </cell>
        </row>
        <row r="22">
          <cell r="O22">
            <v>2197</v>
          </cell>
          <cell r="P22">
            <v>2184</v>
          </cell>
          <cell r="Q22">
            <v>2260</v>
          </cell>
          <cell r="S22">
            <v>2382</v>
          </cell>
          <cell r="T22">
            <v>2283</v>
          </cell>
          <cell r="U22">
            <v>2306</v>
          </cell>
          <cell r="V22">
            <v>2502</v>
          </cell>
          <cell r="X22">
            <v>0</v>
          </cell>
        </row>
        <row r="23">
          <cell r="O23">
            <v>81711</v>
          </cell>
          <cell r="P23">
            <v>83021</v>
          </cell>
          <cell r="Q23">
            <v>88796</v>
          </cell>
          <cell r="S23">
            <v>87231</v>
          </cell>
          <cell r="T23">
            <v>86713</v>
          </cell>
          <cell r="U23">
            <v>89377</v>
          </cell>
          <cell r="V23">
            <v>94806</v>
          </cell>
          <cell r="X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zoomScale="75" zoomScaleNormal="75" workbookViewId="0" topLeftCell="A2">
      <selection activeCell="A6" sqref="A6"/>
    </sheetView>
  </sheetViews>
  <sheetFormatPr defaultColWidth="11.421875" defaultRowHeight="12.75"/>
  <cols>
    <col min="1" max="1" width="33.421875" style="3" customWidth="1"/>
    <col min="2" max="2" width="12.7109375" style="3" customWidth="1"/>
    <col min="3" max="3" width="10.8515625" style="3" customWidth="1"/>
    <col min="4" max="4" width="12.421875" style="3" bestFit="1" customWidth="1"/>
    <col min="5" max="5" width="10.421875" style="3" customWidth="1"/>
    <col min="6" max="6" width="11.00390625" style="3" customWidth="1"/>
    <col min="7" max="7" width="10.00390625" style="3" customWidth="1"/>
    <col min="8" max="8" width="2.421875" style="3" customWidth="1"/>
    <col min="9" max="9" width="14.28125" style="3" customWidth="1"/>
    <col min="10" max="10" width="11.28125" style="3" customWidth="1"/>
    <col min="11" max="11" width="13.7109375" style="3" customWidth="1"/>
    <col min="12" max="12" width="10.57421875" style="3" customWidth="1"/>
    <col min="13" max="13" width="10.8515625" style="3" customWidth="1"/>
    <col min="14" max="14" width="9.57421875" style="3" customWidth="1"/>
    <col min="15" max="15" width="2.7109375" style="3" customWidth="1"/>
    <col min="16" max="16" width="15.140625" style="3" customWidth="1"/>
    <col min="17" max="17" width="10.8515625" style="3" customWidth="1"/>
    <col min="18" max="18" width="13.421875" style="3" customWidth="1"/>
    <col min="19" max="19" width="9.8515625" style="3" customWidth="1"/>
    <col min="20" max="20" width="12.28125" style="3" customWidth="1"/>
    <col min="21" max="21" width="9.421875" style="3" customWidth="1"/>
    <col min="22" max="22" width="11.421875" style="19" hidden="1" customWidth="1"/>
    <col min="23" max="23" width="9.28125" style="19" hidden="1" customWidth="1"/>
    <col min="24" max="24" width="11.421875" style="19" hidden="1" customWidth="1"/>
    <col min="25" max="25" width="9.28125" style="19" hidden="1" customWidth="1"/>
    <col min="26" max="26" width="9.00390625" style="19" hidden="1" customWidth="1"/>
    <col min="27" max="27" width="8.140625" style="19" hidden="1" customWidth="1"/>
    <col min="28" max="28" width="0" style="99" hidden="1" customWidth="1"/>
    <col min="29" max="34" width="11.421875" style="99" customWidth="1"/>
    <col min="35" max="35" width="11.00390625" style="99" customWidth="1"/>
    <col min="36" max="16384" width="11.421875" style="99" customWidth="1"/>
  </cols>
  <sheetData>
    <row r="1" spans="22:27" s="3" customFormat="1" ht="57.75" customHeight="1">
      <c r="V1" s="19"/>
      <c r="W1" s="19"/>
      <c r="X1" s="19"/>
      <c r="Y1" s="19"/>
      <c r="Z1" s="19"/>
      <c r="AA1" s="19"/>
    </row>
    <row r="2" spans="22:27" s="3" customFormat="1" ht="16.5" customHeight="1">
      <c r="V2" s="19"/>
      <c r="W2" s="19"/>
      <c r="X2" s="19"/>
      <c r="Y2" s="19"/>
      <c r="Z2" s="19"/>
      <c r="AA2" s="19"/>
    </row>
    <row r="3" spans="1:27" s="3" customFormat="1" ht="15">
      <c r="A3" s="4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9"/>
      <c r="W3" s="19"/>
      <c r="X3" s="19"/>
      <c r="Y3" s="19"/>
      <c r="Z3" s="19"/>
      <c r="AA3" s="19"/>
    </row>
    <row r="4" spans="1:36" s="3" customFormat="1" ht="17.25">
      <c r="A4" s="41" t="s">
        <v>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9"/>
      <c r="W4" s="19"/>
      <c r="X4" s="19"/>
      <c r="Y4" s="19"/>
      <c r="Z4" s="19"/>
      <c r="AA4" s="19"/>
      <c r="AH4" s="4"/>
      <c r="AJ4" s="5"/>
    </row>
    <row r="5" spans="1:36" s="3" customFormat="1" ht="15">
      <c r="A5" s="41" t="s">
        <v>106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9"/>
      <c r="W5" s="19"/>
      <c r="X5" s="19"/>
      <c r="Y5" s="19"/>
      <c r="Z5" s="19"/>
      <c r="AA5" s="19"/>
      <c r="AJ5" s="5"/>
    </row>
    <row r="6" spans="1:27" s="3" customFormat="1" ht="15">
      <c r="A6" s="41" t="s">
        <v>118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9"/>
      <c r="W6" s="19"/>
      <c r="X6" s="19"/>
      <c r="Y6" s="19"/>
      <c r="Z6" s="19"/>
      <c r="AA6" s="19"/>
    </row>
    <row r="7" spans="1:36" s="3" customFormat="1" ht="15">
      <c r="A7" s="3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9"/>
      <c r="W7" s="19"/>
      <c r="X7" s="19"/>
      <c r="Y7" s="19"/>
      <c r="Z7" s="19"/>
      <c r="AA7" s="19"/>
      <c r="AI7" s="6"/>
      <c r="AJ7" s="6"/>
    </row>
    <row r="8" spans="1:27" s="3" customFormat="1" ht="15">
      <c r="A8" s="42"/>
      <c r="V8" s="19"/>
      <c r="W8" s="19"/>
      <c r="X8" s="19"/>
      <c r="Y8" s="19"/>
      <c r="Z8" s="19"/>
      <c r="AA8" s="19"/>
    </row>
    <row r="9" spans="1:27" s="3" customFormat="1" ht="12.75">
      <c r="A9" s="20"/>
      <c r="B9" s="20"/>
      <c r="C9" s="20"/>
      <c r="D9" s="20"/>
      <c r="E9" s="20"/>
      <c r="F9" s="20"/>
      <c r="G9" s="20"/>
      <c r="H9" s="20"/>
      <c r="I9" s="20"/>
      <c r="J9" s="20"/>
      <c r="L9" s="21"/>
      <c r="M9" s="20"/>
      <c r="N9" s="20"/>
      <c r="O9" s="20"/>
      <c r="P9" s="20"/>
      <c r="R9" s="21" t="s">
        <v>50</v>
      </c>
      <c r="T9" s="22"/>
      <c r="U9" s="22"/>
      <c r="V9" s="19"/>
      <c r="W9" s="19"/>
      <c r="X9" s="9" t="s">
        <v>0</v>
      </c>
      <c r="Y9" s="19"/>
      <c r="Z9" s="19"/>
      <c r="AA9" s="19"/>
    </row>
    <row r="10" spans="1:30" s="48" customFormat="1" ht="12">
      <c r="A10" s="45"/>
      <c r="B10" s="45" t="s">
        <v>2</v>
      </c>
      <c r="C10" s="45"/>
      <c r="D10" s="45"/>
      <c r="E10" s="45"/>
      <c r="F10" s="45"/>
      <c r="G10" s="45"/>
      <c r="H10" s="46"/>
      <c r="I10" s="45" t="s">
        <v>3</v>
      </c>
      <c r="J10" s="45"/>
      <c r="K10" s="45"/>
      <c r="L10" s="45"/>
      <c r="M10" s="45"/>
      <c r="N10" s="45"/>
      <c r="O10" s="45"/>
      <c r="P10" s="45" t="s">
        <v>90</v>
      </c>
      <c r="Q10" s="45"/>
      <c r="R10" s="45"/>
      <c r="S10" s="45"/>
      <c r="T10" s="45"/>
      <c r="U10" s="45"/>
      <c r="V10" s="102" t="s">
        <v>4</v>
      </c>
      <c r="W10" s="102"/>
      <c r="X10" s="102"/>
      <c r="Y10" s="102"/>
      <c r="Z10" s="102"/>
      <c r="AA10" s="102"/>
      <c r="AB10" s="47"/>
      <c r="AC10" s="47"/>
      <c r="AD10" s="47"/>
    </row>
    <row r="11" spans="1:27" s="48" customFormat="1" ht="26.25" customHeight="1">
      <c r="A11" s="49"/>
      <c r="B11" s="50" t="s">
        <v>110</v>
      </c>
      <c r="C11" s="50"/>
      <c r="D11" s="50" t="s">
        <v>111</v>
      </c>
      <c r="E11" s="50"/>
      <c r="F11" s="50"/>
      <c r="G11" s="50"/>
      <c r="H11" s="51"/>
      <c r="I11" s="50" t="s">
        <v>112</v>
      </c>
      <c r="J11" s="50"/>
      <c r="K11" s="52" t="s">
        <v>113</v>
      </c>
      <c r="L11" s="49"/>
      <c r="M11" s="50"/>
      <c r="N11" s="50"/>
      <c r="O11" s="50"/>
      <c r="P11" s="104" t="s">
        <v>114</v>
      </c>
      <c r="Q11" s="104"/>
      <c r="R11" s="104" t="s">
        <v>115</v>
      </c>
      <c r="S11" s="104"/>
      <c r="T11" s="50"/>
      <c r="U11" s="50"/>
      <c r="V11" s="50">
        <v>2003</v>
      </c>
      <c r="W11" s="50"/>
      <c r="X11" s="103">
        <v>2005</v>
      </c>
      <c r="Y11" s="103"/>
      <c r="Z11" s="103"/>
      <c r="AA11" s="103"/>
    </row>
    <row r="12" spans="1:27" s="48" customFormat="1" ht="37.5" customHeight="1">
      <c r="A12" s="53" t="s">
        <v>5</v>
      </c>
      <c r="B12" s="54" t="s">
        <v>6</v>
      </c>
      <c r="C12" s="54" t="s">
        <v>7</v>
      </c>
      <c r="D12" s="54" t="s">
        <v>6</v>
      </c>
      <c r="E12" s="54" t="s">
        <v>7</v>
      </c>
      <c r="F12" s="54" t="s">
        <v>8</v>
      </c>
      <c r="G12" s="54" t="s">
        <v>43</v>
      </c>
      <c r="H12" s="54"/>
      <c r="I12" s="54" t="s">
        <v>6</v>
      </c>
      <c r="J12" s="54" t="s">
        <v>7</v>
      </c>
      <c r="K12" s="54" t="s">
        <v>6</v>
      </c>
      <c r="L12" s="54" t="s">
        <v>7</v>
      </c>
      <c r="M12" s="54" t="s">
        <v>8</v>
      </c>
      <c r="N12" s="54" t="s">
        <v>43</v>
      </c>
      <c r="O12" s="54"/>
      <c r="P12" s="54" t="s">
        <v>6</v>
      </c>
      <c r="Q12" s="54" t="s">
        <v>7</v>
      </c>
      <c r="R12" s="54" t="s">
        <v>6</v>
      </c>
      <c r="S12" s="54" t="s">
        <v>7</v>
      </c>
      <c r="T12" s="54" t="s">
        <v>8</v>
      </c>
      <c r="U12" s="54" t="s">
        <v>43</v>
      </c>
      <c r="V12" s="54" t="s">
        <v>6</v>
      </c>
      <c r="W12" s="54" t="s">
        <v>7</v>
      </c>
      <c r="X12" s="54" t="s">
        <v>6</v>
      </c>
      <c r="Y12" s="54" t="s">
        <v>7</v>
      </c>
      <c r="Z12" s="54" t="s">
        <v>8</v>
      </c>
      <c r="AA12" s="54" t="s">
        <v>9</v>
      </c>
    </row>
    <row r="13" spans="1:27" s="3" customFormat="1" ht="10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9" s="17" customFormat="1" ht="12">
      <c r="A14" s="78" t="s">
        <v>10</v>
      </c>
      <c r="B14" s="79">
        <f>+'[2]mercancías'!Y9</f>
        <v>1682744897</v>
      </c>
      <c r="C14" s="80">
        <f aca="true" t="shared" si="0" ref="C14:C26">(B14/$B$28)*100</f>
        <v>37.22879356134268</v>
      </c>
      <c r="D14" s="79">
        <f>+'[2]mercancías'!AD9</f>
        <v>1894988663</v>
      </c>
      <c r="E14" s="80">
        <f>(D14/D$28)*100</f>
        <v>38.202492754176035</v>
      </c>
      <c r="F14" s="80">
        <f aca="true" t="shared" si="1" ref="F14:F28">((D14-B14)/B14)*100</f>
        <v>12.612949614548736</v>
      </c>
      <c r="G14" s="80">
        <f>+C14*F14/100</f>
        <v>4.695648973996516</v>
      </c>
      <c r="H14" s="80"/>
      <c r="I14" s="79">
        <f>+'[2]mercancías'!Y9</f>
        <v>1682744897</v>
      </c>
      <c r="J14" s="80">
        <f>(I14/I$28)*100</f>
        <v>37.22879356134268</v>
      </c>
      <c r="K14" s="79">
        <f>+'[2]mercancías'!AD9</f>
        <v>1894988663</v>
      </c>
      <c r="L14" s="80">
        <f>(K14/K$28)*100</f>
        <v>38.202492754176035</v>
      </c>
      <c r="M14" s="80">
        <f aca="true" t="shared" si="2" ref="M14:M28">((K14-I14)/I14)*100</f>
        <v>12.612949614548736</v>
      </c>
      <c r="N14" s="80">
        <f aca="true" t="shared" si="3" ref="N14:N28">+J14*M14/100</f>
        <v>4.695648973996516</v>
      </c>
      <c r="O14" s="80"/>
      <c r="P14" s="82">
        <f>+'[2]mercancías'!U9+'[2]mercancías'!V9+'[2]mercancías'!W9+'[2]mercancías'!Y9</f>
        <v>6732755596</v>
      </c>
      <c r="Q14" s="80">
        <f>(P14/P$28)*100</f>
        <v>37.139894725767704</v>
      </c>
      <c r="R14" s="79">
        <f>+'[2]mercancías'!Z9+'[2]mercancías'!AA9+'[2]mercancías'!AB9+'[2]mercancías'!AD9</f>
        <v>7389783861</v>
      </c>
      <c r="S14" s="80">
        <f>(R14/R$28)*100</f>
        <v>36.66643877270927</v>
      </c>
      <c r="T14" s="80">
        <f aca="true" t="shared" si="4" ref="T14:T28">((R14-P14)/P14)*100</f>
        <v>9.758682839911007</v>
      </c>
      <c r="U14" s="80">
        <f>+Q14*T14/100</f>
        <v>3.624364533364506</v>
      </c>
      <c r="V14" s="79"/>
      <c r="W14" s="80"/>
      <c r="X14" s="79"/>
      <c r="Y14" s="80"/>
      <c r="Z14" s="80"/>
      <c r="AA14" s="80"/>
      <c r="AB14" s="81"/>
      <c r="AC14" s="81"/>
    </row>
    <row r="15" spans="1:29" s="17" customFormat="1" ht="12">
      <c r="A15" s="83" t="s">
        <v>11</v>
      </c>
      <c r="B15" s="84">
        <f>+'[2]mercancías'!Y10</f>
        <v>120432242</v>
      </c>
      <c r="C15" s="85">
        <f t="shared" si="0"/>
        <v>2.6644247048622383</v>
      </c>
      <c r="D15" s="84">
        <f>+'[2]mercancías'!AD10</f>
        <v>130346990</v>
      </c>
      <c r="E15" s="85">
        <f aca="true" t="shared" si="5" ref="E15:E27">(D15/D$28)*100</f>
        <v>2.627762391528173</v>
      </c>
      <c r="F15" s="85">
        <f t="shared" si="1"/>
        <v>8.232635908247893</v>
      </c>
      <c r="G15" s="85">
        <f>+C15*F15/100</f>
        <v>0.21935238500071658</v>
      </c>
      <c r="H15" s="85"/>
      <c r="I15" s="84">
        <f>+'[2]mercancías'!Y10</f>
        <v>120432242</v>
      </c>
      <c r="J15" s="85">
        <f aca="true" t="shared" si="6" ref="J15:J27">(I15/I$28)*100</f>
        <v>2.6644247048622383</v>
      </c>
      <c r="K15" s="84">
        <f>+'[2]mercancías'!AD10</f>
        <v>130346990</v>
      </c>
      <c r="L15" s="85">
        <f aca="true" t="shared" si="7" ref="L15:L28">(K15/K$28)*100</f>
        <v>2.627762391528173</v>
      </c>
      <c r="M15" s="85">
        <f t="shared" si="2"/>
        <v>8.232635908247893</v>
      </c>
      <c r="N15" s="85">
        <f t="shared" si="3"/>
        <v>0.21935238500071658</v>
      </c>
      <c r="O15" s="85"/>
      <c r="P15" s="84">
        <f>+'[2]mercancías'!U10+'[2]mercancías'!V10+'[2]mercancías'!W10+'[2]mercancías'!Y10</f>
        <v>574059403</v>
      </c>
      <c r="Q15" s="85">
        <f aca="true" t="shared" si="8" ref="Q15:Q27">(P15/P$28)*100</f>
        <v>3.166683461140902</v>
      </c>
      <c r="R15" s="84">
        <f>+'[2]mercancías'!Z10+'[2]mercancías'!AA10+'[2]mercancías'!AB10+'[2]mercancías'!AD10</f>
        <v>646020204</v>
      </c>
      <c r="S15" s="85">
        <f aca="true" t="shared" si="9" ref="S15:S28">(R15/R$28)*100</f>
        <v>3.205406369313452</v>
      </c>
      <c r="T15" s="85">
        <f t="shared" si="4"/>
        <v>12.53542762716492</v>
      </c>
      <c r="U15" s="85">
        <f aca="true" t="shared" si="10" ref="U15:U28">+Q15*T15/100</f>
        <v>0.3969573134527189</v>
      </c>
      <c r="V15" s="84"/>
      <c r="W15" s="85"/>
      <c r="X15" s="84"/>
      <c r="Y15" s="85"/>
      <c r="Z15" s="85"/>
      <c r="AA15" s="85"/>
      <c r="AB15" s="81"/>
      <c r="AC15" s="81"/>
    </row>
    <row r="16" spans="1:29" s="17" customFormat="1" ht="12">
      <c r="A16" s="78" t="s">
        <v>12</v>
      </c>
      <c r="B16" s="79">
        <f>+'[2]mercancías'!Y11</f>
        <v>380453217</v>
      </c>
      <c r="C16" s="80">
        <f>(B16/$B$28)*100</f>
        <v>8.41708942377004</v>
      </c>
      <c r="D16" s="79">
        <f>+'[2]mercancías'!AD11</f>
        <v>382772753</v>
      </c>
      <c r="E16" s="80">
        <f t="shared" si="5"/>
        <v>7.716602008493659</v>
      </c>
      <c r="F16" s="80">
        <f t="shared" si="1"/>
        <v>0.6096770631328372</v>
      </c>
      <c r="G16" s="80">
        <f aca="true" t="shared" si="11" ref="G16:G28">+C16*F16/100</f>
        <v>0.051317063600105836</v>
      </c>
      <c r="H16" s="80"/>
      <c r="I16" s="79">
        <f>+'[2]mercancías'!Y11</f>
        <v>380453217</v>
      </c>
      <c r="J16" s="80">
        <f t="shared" si="6"/>
        <v>8.41708942377004</v>
      </c>
      <c r="K16" s="79">
        <f>+'[2]mercancías'!AD11</f>
        <v>382772753</v>
      </c>
      <c r="L16" s="80">
        <f t="shared" si="7"/>
        <v>7.716602008493659</v>
      </c>
      <c r="M16" s="80">
        <f t="shared" si="2"/>
        <v>0.6096770631328372</v>
      </c>
      <c r="N16" s="80">
        <f t="shared" si="3"/>
        <v>0.051317063600105836</v>
      </c>
      <c r="O16" s="80"/>
      <c r="P16" s="82">
        <f>+'[2]mercancías'!U11+'[2]mercancías'!V11+'[2]mercancías'!W11+'[2]mercancías'!Y11</f>
        <v>1948041198</v>
      </c>
      <c r="Q16" s="80">
        <f t="shared" si="8"/>
        <v>10.745978222967475</v>
      </c>
      <c r="R16" s="79">
        <f>+'[2]mercancías'!Z11+'[2]mercancías'!AA11+'[2]mercancías'!AB11+'[2]mercancías'!AD11</f>
        <v>1990536408</v>
      </c>
      <c r="S16" s="80">
        <f t="shared" si="9"/>
        <v>9.876592157717592</v>
      </c>
      <c r="T16" s="80">
        <f t="shared" si="4"/>
        <v>2.181432817931605</v>
      </c>
      <c r="U16" s="80">
        <f t="shared" si="10"/>
        <v>0.234416295563596</v>
      </c>
      <c r="V16" s="79"/>
      <c r="W16" s="80"/>
      <c r="X16" s="79"/>
      <c r="Y16" s="80"/>
      <c r="Z16" s="80"/>
      <c r="AA16" s="80"/>
      <c r="AB16" s="81"/>
      <c r="AC16" s="81"/>
    </row>
    <row r="17" spans="1:29" s="17" customFormat="1" ht="12">
      <c r="A17" s="83" t="s">
        <v>52</v>
      </c>
      <c r="B17" s="84">
        <f>+'[2]mercancías'!Y12</f>
        <v>42003261</v>
      </c>
      <c r="C17" s="85">
        <f t="shared" si="0"/>
        <v>0.9292737927537426</v>
      </c>
      <c r="D17" s="84">
        <f>+'[2]mercancías'!AD12</f>
        <v>46621406</v>
      </c>
      <c r="E17" s="85">
        <f t="shared" si="5"/>
        <v>0.9398757679557153</v>
      </c>
      <c r="F17" s="85">
        <f t="shared" si="1"/>
        <v>10.994729671108155</v>
      </c>
      <c r="G17" s="85">
        <f t="shared" si="11"/>
        <v>0.10217114141772785</v>
      </c>
      <c r="H17" s="85"/>
      <c r="I17" s="84">
        <f>+'[2]mercancías'!Y12</f>
        <v>42003261</v>
      </c>
      <c r="J17" s="85">
        <f t="shared" si="6"/>
        <v>0.9292737927537426</v>
      </c>
      <c r="K17" s="84">
        <f>+'[2]mercancías'!AD12</f>
        <v>46621406</v>
      </c>
      <c r="L17" s="85">
        <f t="shared" si="7"/>
        <v>0.9398757679557153</v>
      </c>
      <c r="M17" s="85">
        <f t="shared" si="2"/>
        <v>10.994729671108155</v>
      </c>
      <c r="N17" s="85">
        <f t="shared" si="3"/>
        <v>0.10217114141772785</v>
      </c>
      <c r="O17" s="85"/>
      <c r="P17" s="84">
        <f>+'[2]mercancías'!U12+'[2]mercancías'!V12+'[2]mercancías'!W12+'[2]mercancías'!Y12</f>
        <v>189915989</v>
      </c>
      <c r="Q17" s="85">
        <f t="shared" si="8"/>
        <v>1.047633429971911</v>
      </c>
      <c r="R17" s="84">
        <f>+'[2]mercancías'!Z12+'[2]mercancías'!AA12+'[2]mercancías'!AB12+'[2]mercancías'!AD12</f>
        <v>202204970</v>
      </c>
      <c r="S17" s="85">
        <f t="shared" si="9"/>
        <v>1.0032953996355745</v>
      </c>
      <c r="T17" s="85">
        <f t="shared" si="4"/>
        <v>6.4707458622665</v>
      </c>
      <c r="U17" s="85">
        <f t="shared" si="10"/>
        <v>0.06778969682162804</v>
      </c>
      <c r="V17" s="84"/>
      <c r="W17" s="85"/>
      <c r="X17" s="84"/>
      <c r="Y17" s="85"/>
      <c r="Z17" s="85"/>
      <c r="AA17" s="85"/>
      <c r="AB17" s="81"/>
      <c r="AC17" s="81"/>
    </row>
    <row r="18" spans="1:29" s="17" customFormat="1" ht="12">
      <c r="A18" s="78" t="s">
        <v>53</v>
      </c>
      <c r="B18" s="79">
        <f>+'[2]mercancías'!Y13</f>
        <v>388945106</v>
      </c>
      <c r="C18" s="80">
        <f t="shared" si="0"/>
        <v>8.604962691483085</v>
      </c>
      <c r="D18" s="79">
        <f>+'[2]mercancías'!AD13</f>
        <v>407912182</v>
      </c>
      <c r="E18" s="80">
        <f t="shared" si="5"/>
        <v>8.223406546678182</v>
      </c>
      <c r="F18" s="80">
        <f t="shared" si="1"/>
        <v>4.87654316956491</v>
      </c>
      <c r="G18" s="80">
        <f>+C18*F18/100</f>
        <v>0.41962472037512727</v>
      </c>
      <c r="H18" s="80"/>
      <c r="I18" s="79">
        <f>+'[2]mercancías'!Y13</f>
        <v>388945106</v>
      </c>
      <c r="J18" s="80">
        <f t="shared" si="6"/>
        <v>8.604962691483085</v>
      </c>
      <c r="K18" s="79">
        <f>+'[2]mercancías'!AD13</f>
        <v>407912182</v>
      </c>
      <c r="L18" s="80">
        <f t="shared" si="7"/>
        <v>8.223406546678182</v>
      </c>
      <c r="M18" s="80">
        <f t="shared" si="2"/>
        <v>4.87654316956491</v>
      </c>
      <c r="N18" s="80">
        <f t="shared" si="3"/>
        <v>0.41962472037512727</v>
      </c>
      <c r="O18" s="80"/>
      <c r="P18" s="82">
        <f>+'[2]mercancías'!U13+'[2]mercancías'!V13+'[2]mercancías'!W13+'[2]mercancías'!Y13</f>
        <v>1554420221</v>
      </c>
      <c r="Q18" s="80">
        <f t="shared" si="8"/>
        <v>8.574647118015566</v>
      </c>
      <c r="R18" s="79">
        <f>+'[2]mercancías'!Z13+'[2]mercancías'!AA13+'[2]mercancías'!AB13+'[2]mercancías'!AD13</f>
        <v>1590630872</v>
      </c>
      <c r="S18" s="80">
        <f t="shared" si="9"/>
        <v>7.892351193919331</v>
      </c>
      <c r="T18" s="80">
        <f t="shared" si="4"/>
        <v>2.3295277886120602</v>
      </c>
      <c r="U18" s="80">
        <f t="shared" si="10"/>
        <v>0.19974878738959578</v>
      </c>
      <c r="V18" s="79"/>
      <c r="W18" s="80"/>
      <c r="X18" s="79"/>
      <c r="Y18" s="80"/>
      <c r="Z18" s="80"/>
      <c r="AA18" s="80"/>
      <c r="AB18" s="81"/>
      <c r="AC18" s="81"/>
    </row>
    <row r="19" spans="1:29" s="17" customFormat="1" ht="12">
      <c r="A19" s="83" t="s">
        <v>13</v>
      </c>
      <c r="B19" s="84">
        <f>+'[2]mercancías'!Y14</f>
        <v>358783700</v>
      </c>
      <c r="C19" s="85">
        <f t="shared" si="0"/>
        <v>7.937676307494815</v>
      </c>
      <c r="D19" s="84">
        <f>+'[2]mercancías'!AD14</f>
        <v>376958315</v>
      </c>
      <c r="E19" s="85">
        <f>(D19/D$28)*100</f>
        <v>7.599384407195214</v>
      </c>
      <c r="F19" s="85">
        <f t="shared" si="1"/>
        <v>5.06561892304472</v>
      </c>
      <c r="G19" s="85">
        <f t="shared" si="11"/>
        <v>0.40209243308249476</v>
      </c>
      <c r="H19" s="85"/>
      <c r="I19" s="84">
        <f>+'[2]mercancías'!Y14</f>
        <v>358783700</v>
      </c>
      <c r="J19" s="85">
        <f t="shared" si="6"/>
        <v>7.937676307494815</v>
      </c>
      <c r="K19" s="84">
        <f>+'[2]mercancías'!AD14</f>
        <v>376958315</v>
      </c>
      <c r="L19" s="85">
        <f t="shared" si="7"/>
        <v>7.599384407195214</v>
      </c>
      <c r="M19" s="85">
        <f t="shared" si="2"/>
        <v>5.06561892304472</v>
      </c>
      <c r="N19" s="85">
        <f t="shared" si="3"/>
        <v>0.40209243308249476</v>
      </c>
      <c r="O19" s="85"/>
      <c r="P19" s="84">
        <f>+'[2]mercancías'!U14+'[2]mercancías'!V14+'[2]mercancías'!W14+'[2]mercancías'!Y14</f>
        <v>1387987245</v>
      </c>
      <c r="Q19" s="85">
        <f t="shared" si="8"/>
        <v>7.65655301532623</v>
      </c>
      <c r="R19" s="84">
        <f>+'[2]mercancías'!Z14+'[2]mercancías'!AA14+'[2]mercancías'!AB14+'[2]mercancías'!AD14</f>
        <v>1487770687</v>
      </c>
      <c r="S19" s="85">
        <f t="shared" si="9"/>
        <v>7.381982183621691</v>
      </c>
      <c r="T19" s="85">
        <f t="shared" si="4"/>
        <v>7.189074853494061</v>
      </c>
      <c r="U19" s="85">
        <f t="shared" si="10"/>
        <v>0.5504353274692593</v>
      </c>
      <c r="V19" s="84"/>
      <c r="W19" s="85"/>
      <c r="X19" s="84"/>
      <c r="Y19" s="85"/>
      <c r="Z19" s="85"/>
      <c r="AA19" s="85"/>
      <c r="AB19" s="81"/>
      <c r="AC19" s="81"/>
    </row>
    <row r="20" spans="1:29" s="17" customFormat="1" ht="12">
      <c r="A20" s="78" t="s">
        <v>14</v>
      </c>
      <c r="B20" s="79">
        <f>+'[2]mercancías'!Y15</f>
        <v>398608742</v>
      </c>
      <c r="C20" s="80">
        <f t="shared" si="0"/>
        <v>8.81875951258018</v>
      </c>
      <c r="D20" s="79">
        <f>+'[2]mercancías'!AD15</f>
        <v>423006595</v>
      </c>
      <c r="E20" s="80">
        <f t="shared" si="5"/>
        <v>8.527706099767931</v>
      </c>
      <c r="F20" s="80">
        <f t="shared" si="1"/>
        <v>6.12075211335932</v>
      </c>
      <c r="G20" s="80">
        <f t="shared" si="11"/>
        <v>0.5397744092383274</v>
      </c>
      <c r="H20" s="80"/>
      <c r="I20" s="79">
        <f>+'[2]mercancías'!Y15</f>
        <v>398608742</v>
      </c>
      <c r="J20" s="80">
        <f t="shared" si="6"/>
        <v>8.81875951258018</v>
      </c>
      <c r="K20" s="79">
        <f>+'[2]mercancías'!AD15</f>
        <v>423006595</v>
      </c>
      <c r="L20" s="80">
        <f t="shared" si="7"/>
        <v>8.527706099767931</v>
      </c>
      <c r="M20" s="80">
        <f t="shared" si="2"/>
        <v>6.12075211335932</v>
      </c>
      <c r="N20" s="80">
        <f t="shared" si="3"/>
        <v>0.5397744092383274</v>
      </c>
      <c r="O20" s="80"/>
      <c r="P20" s="82">
        <f>+'[2]mercancías'!U15+'[2]mercancías'!V15+'[2]mercancías'!W15+'[2]mercancías'!Y15</f>
        <v>1617789562</v>
      </c>
      <c r="Q20" s="80">
        <f t="shared" si="8"/>
        <v>8.924211367010365</v>
      </c>
      <c r="R20" s="79">
        <f>+'[2]mercancías'!Z15+'[2]mercancías'!AA15+'[2]mercancías'!AB15+'[2]mercancías'!AD15</f>
        <v>1896400119</v>
      </c>
      <c r="S20" s="80">
        <f t="shared" si="9"/>
        <v>9.409509149359959</v>
      </c>
      <c r="T20" s="80">
        <f t="shared" si="4"/>
        <v>17.221680961741797</v>
      </c>
      <c r="U20" s="80">
        <f t="shared" si="10"/>
        <v>1.5368992099780214</v>
      </c>
      <c r="V20" s="79"/>
      <c r="W20" s="80"/>
      <c r="X20" s="79"/>
      <c r="Y20" s="80"/>
      <c r="Z20" s="80"/>
      <c r="AA20" s="80"/>
      <c r="AB20" s="81"/>
      <c r="AC20" s="81"/>
    </row>
    <row r="21" spans="1:29" s="17" customFormat="1" ht="12">
      <c r="A21" s="83" t="s">
        <v>15</v>
      </c>
      <c r="B21" s="84">
        <f>+'[2]mercancías'!Y16</f>
        <v>168789694</v>
      </c>
      <c r="C21" s="85">
        <f t="shared" si="0"/>
        <v>3.734277658135249</v>
      </c>
      <c r="D21" s="84">
        <f>+'[2]mercancías'!AD16</f>
        <v>174237673</v>
      </c>
      <c r="E21" s="85">
        <f t="shared" si="5"/>
        <v>3.512587473610122</v>
      </c>
      <c r="F21" s="85">
        <f t="shared" si="1"/>
        <v>3.227672774855555</v>
      </c>
      <c r="G21" s="85">
        <f t="shared" si="11"/>
        <v>0.12053026330914501</v>
      </c>
      <c r="H21" s="85"/>
      <c r="I21" s="84">
        <f>+'[2]mercancías'!Y16</f>
        <v>168789694</v>
      </c>
      <c r="J21" s="85">
        <f t="shared" si="6"/>
        <v>3.734277658135249</v>
      </c>
      <c r="K21" s="84">
        <f>+'[2]mercancías'!AD16</f>
        <v>174237673</v>
      </c>
      <c r="L21" s="85">
        <f t="shared" si="7"/>
        <v>3.512587473610122</v>
      </c>
      <c r="M21" s="85">
        <f t="shared" si="2"/>
        <v>3.227672774855555</v>
      </c>
      <c r="N21" s="85">
        <f t="shared" si="3"/>
        <v>0.12053026330914501</v>
      </c>
      <c r="O21" s="85"/>
      <c r="P21" s="84">
        <f>+'[2]mercancías'!U16+'[2]mercancías'!V16+'[2]mercancías'!W16+'[2]mercancías'!Y16</f>
        <v>676687043</v>
      </c>
      <c r="Q21" s="85">
        <f t="shared" si="8"/>
        <v>3.732808235938681</v>
      </c>
      <c r="R21" s="84">
        <f>+'[2]mercancías'!Z16+'[2]mercancías'!AA16+'[2]mercancías'!AB16+'[2]mercancías'!AD16</f>
        <v>730029076</v>
      </c>
      <c r="S21" s="85">
        <f t="shared" si="9"/>
        <v>3.622239421469261</v>
      </c>
      <c r="T21" s="85">
        <f t="shared" si="4"/>
        <v>7.882821690144287</v>
      </c>
      <c r="U21" s="85">
        <f t="shared" si="10"/>
        <v>0.29425061727406665</v>
      </c>
      <c r="V21" s="84"/>
      <c r="W21" s="85"/>
      <c r="X21" s="84"/>
      <c r="Y21" s="85"/>
      <c r="Z21" s="85"/>
      <c r="AA21" s="85"/>
      <c r="AB21" s="81"/>
      <c r="AC21" s="81"/>
    </row>
    <row r="22" spans="1:29" s="17" customFormat="1" ht="12">
      <c r="A22" s="78" t="s">
        <v>51</v>
      </c>
      <c r="B22" s="79">
        <f>+'[2]mercancías'!Y17</f>
        <v>158342994</v>
      </c>
      <c r="C22" s="80">
        <f t="shared" si="0"/>
        <v>3.5031564475520867</v>
      </c>
      <c r="D22" s="79">
        <f>+'[2]mercancías'!AD17</f>
        <v>173532744</v>
      </c>
      <c r="E22" s="80">
        <f t="shared" si="5"/>
        <v>3.498376283041797</v>
      </c>
      <c r="F22" s="80">
        <f t="shared" si="1"/>
        <v>9.592941005018512</v>
      </c>
      <c r="G22" s="80">
        <f t="shared" si="11"/>
        <v>0.336055731327174</v>
      </c>
      <c r="H22" s="80"/>
      <c r="I22" s="79">
        <f>+'[2]mercancías'!Y17</f>
        <v>158342994</v>
      </c>
      <c r="J22" s="80">
        <f t="shared" si="6"/>
        <v>3.5031564475520867</v>
      </c>
      <c r="K22" s="79">
        <f>+'[2]mercancías'!AD17</f>
        <v>173532744</v>
      </c>
      <c r="L22" s="80">
        <f t="shared" si="7"/>
        <v>3.498376283041797</v>
      </c>
      <c r="M22" s="80">
        <f t="shared" si="2"/>
        <v>9.592941005018512</v>
      </c>
      <c r="N22" s="80">
        <f t="shared" si="3"/>
        <v>0.336055731327174</v>
      </c>
      <c r="O22" s="80"/>
      <c r="P22" s="82">
        <f>+'[2]mercancías'!U17+'[2]mercancías'!V17+'[2]mercancías'!W17+'[2]mercancías'!Y17</f>
        <v>622537320</v>
      </c>
      <c r="Q22" s="80">
        <f t="shared" si="8"/>
        <v>3.4341021589136504</v>
      </c>
      <c r="R22" s="79">
        <f>+'[2]mercancías'!Z17+'[2]mercancías'!AA17+'[2]mercancías'!AB17+'[2]mercancías'!AD17</f>
        <v>678841539</v>
      </c>
      <c r="S22" s="80">
        <f t="shared" si="9"/>
        <v>3.368258421938063</v>
      </c>
      <c r="T22" s="80">
        <f t="shared" si="4"/>
        <v>9.044312234967697</v>
      </c>
      <c r="U22" s="80">
        <f t="shared" si="10"/>
        <v>0.3105909217199171</v>
      </c>
      <c r="V22" s="79"/>
      <c r="W22" s="80"/>
      <c r="X22" s="79"/>
      <c r="Y22" s="80"/>
      <c r="Z22" s="80"/>
      <c r="AA22" s="80"/>
      <c r="AB22" s="81"/>
      <c r="AC22" s="81"/>
    </row>
    <row r="23" spans="1:29" s="17" customFormat="1" ht="12">
      <c r="A23" s="83" t="s">
        <v>16</v>
      </c>
      <c r="B23" s="84">
        <f>+'[2]mercancías'!Y18</f>
        <v>201214247</v>
      </c>
      <c r="C23" s="85">
        <f t="shared" si="0"/>
        <v>4.451633564017288</v>
      </c>
      <c r="D23" s="84">
        <f>+'[2]mercancías'!AD18</f>
        <v>243981960</v>
      </c>
      <c r="E23" s="85">
        <f t="shared" si="5"/>
        <v>4.918614681469293</v>
      </c>
      <c r="F23" s="85">
        <f t="shared" si="1"/>
        <v>21.254813532165045</v>
      </c>
      <c r="G23" s="85">
        <f t="shared" si="11"/>
        <v>0.9461864131671476</v>
      </c>
      <c r="H23" s="85"/>
      <c r="I23" s="84">
        <f>+'[2]mercancías'!Y18</f>
        <v>201214247</v>
      </c>
      <c r="J23" s="85">
        <f t="shared" si="6"/>
        <v>4.451633564017288</v>
      </c>
      <c r="K23" s="84">
        <f>+'[2]mercancías'!AD18</f>
        <v>243981960</v>
      </c>
      <c r="L23" s="85">
        <f t="shared" si="7"/>
        <v>4.918614681469293</v>
      </c>
      <c r="M23" s="85">
        <f t="shared" si="2"/>
        <v>21.254813532165045</v>
      </c>
      <c r="N23" s="85">
        <f t="shared" si="3"/>
        <v>0.9461864131671476</v>
      </c>
      <c r="O23" s="85"/>
      <c r="P23" s="84">
        <f>+'[2]mercancías'!U18+'[2]mercancías'!V18+'[2]mercancías'!W18+'[2]mercancías'!Y18</f>
        <v>688928827</v>
      </c>
      <c r="Q23" s="85">
        <f t="shared" si="8"/>
        <v>3.800337579984038</v>
      </c>
      <c r="R23" s="84">
        <f>+'[2]mercancías'!Z18+'[2]mercancías'!AA18+'[2]mercancías'!AB18+'[2]mercancías'!AD18</f>
        <v>920915055</v>
      </c>
      <c r="S23" s="85">
        <f t="shared" si="9"/>
        <v>4.569372543793766</v>
      </c>
      <c r="T23" s="85">
        <f t="shared" si="4"/>
        <v>33.67346798510436</v>
      </c>
      <c r="U23" s="85">
        <f t="shared" si="10"/>
        <v>1.2797054583218148</v>
      </c>
      <c r="V23" s="84"/>
      <c r="W23" s="85"/>
      <c r="X23" s="84"/>
      <c r="Y23" s="85"/>
      <c r="Z23" s="85"/>
      <c r="AA23" s="85"/>
      <c r="AB23" s="81"/>
      <c r="AC23" s="81"/>
    </row>
    <row r="24" spans="1:29" s="17" customFormat="1" ht="12">
      <c r="A24" s="78" t="s">
        <v>17</v>
      </c>
      <c r="B24" s="79">
        <f>+'[2]mercancías'!Y19</f>
        <v>242294717</v>
      </c>
      <c r="C24" s="80">
        <f t="shared" si="0"/>
        <v>5.360491668272725</v>
      </c>
      <c r="D24" s="79">
        <f>+'[2]mercancías'!AD19</f>
        <v>266747225</v>
      </c>
      <c r="E24" s="80">
        <f t="shared" si="5"/>
        <v>5.377556673149904</v>
      </c>
      <c r="F24" s="80">
        <f t="shared" si="1"/>
        <v>10.09205165624804</v>
      </c>
      <c r="G24" s="80">
        <f t="shared" si="11"/>
        <v>0.5409835881909557</v>
      </c>
      <c r="H24" s="80"/>
      <c r="I24" s="79">
        <f>+'[2]mercancías'!Y19</f>
        <v>242294717</v>
      </c>
      <c r="J24" s="80">
        <f t="shared" si="6"/>
        <v>5.360491668272725</v>
      </c>
      <c r="K24" s="79">
        <f>+'[2]mercancías'!AD19</f>
        <v>266747225</v>
      </c>
      <c r="L24" s="80">
        <f t="shared" si="7"/>
        <v>5.377556673149904</v>
      </c>
      <c r="M24" s="80">
        <f t="shared" si="2"/>
        <v>10.09205165624804</v>
      </c>
      <c r="N24" s="80">
        <f t="shared" si="3"/>
        <v>0.5409835881909557</v>
      </c>
      <c r="O24" s="80"/>
      <c r="P24" s="82">
        <f>+'[2]mercancías'!U19+'[2]mercancías'!V19+'[2]mercancías'!W19+'[2]mercancías'!Y19</f>
        <v>629453799</v>
      </c>
      <c r="Q24" s="80">
        <f t="shared" si="8"/>
        <v>3.472255526917324</v>
      </c>
      <c r="R24" s="79">
        <f>+'[2]mercancías'!Z19+'[2]mercancías'!AA19+'[2]mercancías'!AB19+'[2]mercancías'!AD19</f>
        <v>720100983</v>
      </c>
      <c r="S24" s="80">
        <f t="shared" si="9"/>
        <v>3.5729784659445074</v>
      </c>
      <c r="T24" s="80">
        <f t="shared" si="4"/>
        <v>14.400927303006078</v>
      </c>
      <c r="U24" s="80">
        <f t="shared" si="10"/>
        <v>0.5000369942059745</v>
      </c>
      <c r="V24" s="79"/>
      <c r="W24" s="80"/>
      <c r="X24" s="79"/>
      <c r="Y24" s="80"/>
      <c r="Z24" s="80"/>
      <c r="AA24" s="80"/>
      <c r="AB24" s="81"/>
      <c r="AC24" s="81"/>
    </row>
    <row r="25" spans="1:29" s="17" customFormat="1" ht="12">
      <c r="A25" s="83" t="s">
        <v>18</v>
      </c>
      <c r="B25" s="84">
        <f>+'[2]mercancías'!Y20</f>
        <v>76490253</v>
      </c>
      <c r="C25" s="85">
        <f t="shared" si="0"/>
        <v>1.692258787097586</v>
      </c>
      <c r="D25" s="84">
        <f>+'[2]mercancías'!AD20</f>
        <v>87107078</v>
      </c>
      <c r="E25" s="85">
        <f t="shared" si="5"/>
        <v>1.7560566884153683</v>
      </c>
      <c r="F25" s="85">
        <f t="shared" si="1"/>
        <v>13.879971085989219</v>
      </c>
      <c r="G25" s="85">
        <f t="shared" si="11"/>
        <v>0.23488503034925678</v>
      </c>
      <c r="H25" s="85"/>
      <c r="I25" s="84">
        <f>+'[2]mercancías'!Y20</f>
        <v>76490253</v>
      </c>
      <c r="J25" s="85">
        <f t="shared" si="6"/>
        <v>1.692258787097586</v>
      </c>
      <c r="K25" s="84">
        <f>+'[2]mercancías'!AD20</f>
        <v>87107078</v>
      </c>
      <c r="L25" s="85">
        <f t="shared" si="7"/>
        <v>1.7560566884153683</v>
      </c>
      <c r="M25" s="85">
        <f t="shared" si="2"/>
        <v>13.879971085989219</v>
      </c>
      <c r="N25" s="85">
        <f t="shared" si="3"/>
        <v>0.23488503034925678</v>
      </c>
      <c r="O25" s="85"/>
      <c r="P25" s="84">
        <f>+'[2]mercancías'!U20+'[2]mercancías'!V20+'[2]mercancías'!W20+'[2]mercancías'!Y20</f>
        <v>309694018</v>
      </c>
      <c r="Q25" s="85">
        <f t="shared" si="8"/>
        <v>1.7083648829542348</v>
      </c>
      <c r="R25" s="84">
        <f>+'[2]mercancías'!Z20+'[2]mercancías'!AA20+'[2]mercancías'!AB20+'[2]mercancías'!AD20</f>
        <v>358629648</v>
      </c>
      <c r="S25" s="85">
        <f t="shared" si="9"/>
        <v>1.7794393283771681</v>
      </c>
      <c r="T25" s="85">
        <f t="shared" si="4"/>
        <v>15.80128357532563</v>
      </c>
      <c r="U25" s="85">
        <f t="shared" si="10"/>
        <v>0.26994357965687843</v>
      </c>
      <c r="V25" s="84"/>
      <c r="W25" s="85"/>
      <c r="X25" s="84"/>
      <c r="Y25" s="85"/>
      <c r="Z25" s="85"/>
      <c r="AA25" s="85"/>
      <c r="AB25" s="81"/>
      <c r="AC25" s="81"/>
    </row>
    <row r="26" spans="1:29" s="17" customFormat="1" ht="12">
      <c r="A26" s="78" t="s">
        <v>19</v>
      </c>
      <c r="B26" s="79">
        <f>+'[2]mercancías'!Y21</f>
        <v>98554129</v>
      </c>
      <c r="C26" s="80">
        <f t="shared" si="0"/>
        <v>2.1803966422362207</v>
      </c>
      <c r="D26" s="79">
        <f>+'[2]mercancías'!AD21</f>
        <v>108971897</v>
      </c>
      <c r="E26" s="80">
        <f t="shared" si="5"/>
        <v>2.196845916197081</v>
      </c>
      <c r="F26" s="80">
        <f t="shared" si="1"/>
        <v>10.570605316800071</v>
      </c>
      <c r="G26" s="80">
        <f t="shared" si="11"/>
        <v>0.23048112339155216</v>
      </c>
      <c r="H26" s="80"/>
      <c r="I26" s="79">
        <f>+'[2]mercancías'!Y21</f>
        <v>98554129</v>
      </c>
      <c r="J26" s="80">
        <f t="shared" si="6"/>
        <v>2.1803966422362207</v>
      </c>
      <c r="K26" s="79">
        <f>+'[2]mercancías'!AD21</f>
        <v>108971897</v>
      </c>
      <c r="L26" s="80">
        <f t="shared" si="7"/>
        <v>2.196845916197081</v>
      </c>
      <c r="M26" s="80">
        <f t="shared" si="2"/>
        <v>10.570605316800071</v>
      </c>
      <c r="N26" s="80">
        <f t="shared" si="3"/>
        <v>0.23048112339155216</v>
      </c>
      <c r="O26" s="80"/>
      <c r="P26" s="82">
        <f>+'[2]mercancías'!U21+'[2]mercancías'!V21+'[2]mercancías'!W21+'[2]mercancías'!Y21</f>
        <v>382083948</v>
      </c>
      <c r="Q26" s="80">
        <f t="shared" si="8"/>
        <v>2.107689400392977</v>
      </c>
      <c r="R26" s="79">
        <f>+'[2]mercancías'!Z21+'[2]mercancías'!AA21+'[2]mercancías'!AB21+'[2]mercancías'!AD21</f>
        <v>434726482</v>
      </c>
      <c r="S26" s="80">
        <f t="shared" si="9"/>
        <v>2.15701463465689</v>
      </c>
      <c r="T26" s="80">
        <f t="shared" si="4"/>
        <v>13.777740278165258</v>
      </c>
      <c r="U26" s="80">
        <f t="shared" si="10"/>
        <v>0.29039197145656304</v>
      </c>
      <c r="V26" s="79"/>
      <c r="W26" s="80"/>
      <c r="X26" s="79"/>
      <c r="Y26" s="80"/>
      <c r="Z26" s="80"/>
      <c r="AA26" s="80"/>
      <c r="AB26" s="81"/>
      <c r="AC26" s="81"/>
    </row>
    <row r="27" spans="1:29" s="17" customFormat="1" ht="12">
      <c r="A27" s="83" t="s">
        <v>20</v>
      </c>
      <c r="B27" s="84">
        <f>+'[2]mercancías'!Y22</f>
        <v>202352009</v>
      </c>
      <c r="C27" s="85">
        <f>(B27/$B$28)*100</f>
        <v>4.476805238402072</v>
      </c>
      <c r="D27" s="84">
        <f>+'[2]mercancías'!AD22</f>
        <v>243194134</v>
      </c>
      <c r="E27" s="85">
        <f t="shared" si="5"/>
        <v>4.902732308321527</v>
      </c>
      <c r="F27" s="85">
        <f t="shared" si="1"/>
        <v>20.183701264858705</v>
      </c>
      <c r="G27" s="85">
        <f t="shared" si="11"/>
        <v>0.9035849955286197</v>
      </c>
      <c r="H27" s="85"/>
      <c r="I27" s="84">
        <f>+'[2]mercancías'!Y22</f>
        <v>202352009</v>
      </c>
      <c r="J27" s="85">
        <f t="shared" si="6"/>
        <v>4.476805238402072</v>
      </c>
      <c r="K27" s="84">
        <f>+'[2]mercancías'!AD22</f>
        <v>243194134</v>
      </c>
      <c r="L27" s="85">
        <f t="shared" si="7"/>
        <v>4.902732308321527</v>
      </c>
      <c r="M27" s="85">
        <f t="shared" si="2"/>
        <v>20.183701264858705</v>
      </c>
      <c r="N27" s="85">
        <f t="shared" si="3"/>
        <v>0.9035849955286197</v>
      </c>
      <c r="O27" s="85"/>
      <c r="P27" s="84">
        <f>+'[2]mercancías'!U22+'[2]mercancías'!V22+'[2]mercancías'!W22+'[2]mercancías'!Y22</f>
        <v>795305876</v>
      </c>
      <c r="Q27" s="85">
        <f t="shared" si="8"/>
        <v>4.387145216881636</v>
      </c>
      <c r="R27" s="84">
        <f>+'[2]mercancías'!Z22+'[2]mercancías'!AA22+'[2]mercancías'!AB22+'[2]mercancías'!AD22</f>
        <v>1107491344</v>
      </c>
      <c r="S27" s="85">
        <f t="shared" si="9"/>
        <v>5.495121957543475</v>
      </c>
      <c r="T27" s="85">
        <f t="shared" si="4"/>
        <v>39.253509551587925</v>
      </c>
      <c r="U27" s="85">
        <f t="shared" si="10"/>
        <v>1.7221084667506656</v>
      </c>
      <c r="V27" s="84"/>
      <c r="W27" s="85"/>
      <c r="X27" s="84"/>
      <c r="Y27" s="85"/>
      <c r="Z27" s="85"/>
      <c r="AA27" s="85"/>
      <c r="AB27" s="81"/>
      <c r="AC27" s="81"/>
    </row>
    <row r="28" spans="1:29" s="17" customFormat="1" ht="12">
      <c r="A28" s="91" t="s">
        <v>57</v>
      </c>
      <c r="B28" s="92">
        <f>SUM(B14:B27)</f>
        <v>4520009208</v>
      </c>
      <c r="C28" s="93">
        <f>(B28/$B$28)*100</f>
        <v>100</v>
      </c>
      <c r="D28" s="92">
        <f>SUM(D14:D27)</f>
        <v>4960379615</v>
      </c>
      <c r="E28" s="93">
        <f>(D28/D$28)*100</f>
        <v>100</v>
      </c>
      <c r="F28" s="93">
        <f t="shared" si="1"/>
        <v>9.742688271974865</v>
      </c>
      <c r="G28" s="93">
        <f t="shared" si="11"/>
        <v>9.742688271974865</v>
      </c>
      <c r="H28" s="93"/>
      <c r="I28" s="92">
        <f>SUM(I14:I27)</f>
        <v>4520009208</v>
      </c>
      <c r="J28" s="93">
        <f>(I28/I$28)*100</f>
        <v>100</v>
      </c>
      <c r="K28" s="92">
        <f>+'[2]mercancías'!AD23</f>
        <v>4960379615</v>
      </c>
      <c r="L28" s="93">
        <f t="shared" si="7"/>
        <v>100</v>
      </c>
      <c r="M28" s="93">
        <f t="shared" si="2"/>
        <v>9.742688271974865</v>
      </c>
      <c r="N28" s="93">
        <f t="shared" si="3"/>
        <v>9.742688271974865</v>
      </c>
      <c r="O28" s="93"/>
      <c r="P28" s="88">
        <f>+'[2]mercancías'!U23+'[2]mercancías'!V23+'[2]mercancías'!W23+'[2]mercancías'!Y23</f>
        <v>18128095531</v>
      </c>
      <c r="Q28" s="93">
        <f>(P28/P$28)*100</f>
        <v>100</v>
      </c>
      <c r="R28" s="92">
        <f>+'[2]mercancías'!Z23+'[2]mercancías'!AA23+'[2]mercancías'!AB23+'[2]mercancías'!AD23</f>
        <v>20154081248</v>
      </c>
      <c r="S28" s="93">
        <f t="shared" si="9"/>
        <v>100</v>
      </c>
      <c r="T28" s="93">
        <f t="shared" si="4"/>
        <v>11.1759435156079</v>
      </c>
      <c r="U28" s="93">
        <f t="shared" si="10"/>
        <v>11.175943515607901</v>
      </c>
      <c r="V28" s="92"/>
      <c r="W28" s="93"/>
      <c r="X28" s="92"/>
      <c r="Y28" s="93"/>
      <c r="Z28" s="93"/>
      <c r="AA28" s="93"/>
      <c r="AB28" s="89"/>
      <c r="AC28" s="81"/>
    </row>
    <row r="29" spans="1:29" s="17" customFormat="1" ht="12">
      <c r="A29" s="78"/>
      <c r="B29" s="79"/>
      <c r="C29" s="80"/>
      <c r="D29" s="79"/>
      <c r="E29" s="80"/>
      <c r="F29" s="80"/>
      <c r="G29" s="80"/>
      <c r="H29" s="80"/>
      <c r="I29" s="79"/>
      <c r="J29" s="80"/>
      <c r="K29" s="79"/>
      <c r="L29" s="80"/>
      <c r="M29" s="80"/>
      <c r="N29" s="80"/>
      <c r="O29" s="80"/>
      <c r="P29" s="79"/>
      <c r="Q29" s="80"/>
      <c r="R29" s="79"/>
      <c r="S29" s="80"/>
      <c r="T29" s="80"/>
      <c r="U29" s="80"/>
      <c r="V29" s="79"/>
      <c r="W29" s="80"/>
      <c r="X29" s="79"/>
      <c r="Y29" s="80"/>
      <c r="Z29" s="80"/>
      <c r="AA29" s="80"/>
      <c r="AB29" s="81"/>
      <c r="AC29" s="81"/>
    </row>
    <row r="30" spans="1:29" s="17" customFormat="1" ht="12">
      <c r="A30" s="78"/>
      <c r="B30" s="79"/>
      <c r="C30" s="80"/>
      <c r="D30" s="79"/>
      <c r="E30" s="80"/>
      <c r="F30" s="80"/>
      <c r="G30" s="80"/>
      <c r="H30" s="80"/>
      <c r="I30" s="79"/>
      <c r="J30" s="80"/>
      <c r="K30" s="79"/>
      <c r="L30" s="80"/>
      <c r="M30" s="80"/>
      <c r="N30" s="80"/>
      <c r="O30" s="80"/>
      <c r="P30" s="79"/>
      <c r="Q30" s="80"/>
      <c r="R30" s="79"/>
      <c r="S30" s="80"/>
      <c r="T30" s="80"/>
      <c r="U30" s="80"/>
      <c r="V30" s="79"/>
      <c r="W30" s="80"/>
      <c r="X30" s="79"/>
      <c r="Y30" s="80"/>
      <c r="Z30" s="80"/>
      <c r="AA30" s="80"/>
      <c r="AB30" s="81"/>
      <c r="AC30" s="81"/>
    </row>
    <row r="31" spans="1:29" s="17" customFormat="1" ht="12">
      <c r="A31" s="78"/>
      <c r="B31" s="79"/>
      <c r="C31" s="80"/>
      <c r="D31" s="79"/>
      <c r="E31" s="80"/>
      <c r="F31" s="80"/>
      <c r="G31" s="80"/>
      <c r="H31" s="80"/>
      <c r="I31" s="79"/>
      <c r="J31" s="80"/>
      <c r="K31" s="79"/>
      <c r="L31" s="80"/>
      <c r="M31" s="80"/>
      <c r="N31" s="80"/>
      <c r="O31" s="80"/>
      <c r="P31" s="79"/>
      <c r="Q31" s="80"/>
      <c r="R31" s="79"/>
      <c r="S31" s="80"/>
      <c r="T31" s="80"/>
      <c r="U31" s="80"/>
      <c r="V31" s="79"/>
      <c r="W31" s="80"/>
      <c r="X31" s="79"/>
      <c r="Y31" s="80"/>
      <c r="Z31" s="80"/>
      <c r="AA31" s="80"/>
      <c r="AB31" s="81"/>
      <c r="AC31" s="81"/>
    </row>
    <row r="32" spans="1:27" s="67" customFormat="1" ht="12">
      <c r="A32" s="11" t="s">
        <v>54</v>
      </c>
      <c r="B32" s="10"/>
      <c r="C32" s="11"/>
      <c r="D32" s="11"/>
      <c r="E32" s="11"/>
      <c r="F32" s="11"/>
      <c r="G32" s="11"/>
      <c r="H32" s="11"/>
      <c r="I32" s="62"/>
      <c r="J32" s="11"/>
      <c r="K32" s="62"/>
      <c r="L32" s="11"/>
      <c r="M32" s="11"/>
      <c r="N32" s="28"/>
      <c r="O32" s="28"/>
      <c r="P32" s="28"/>
      <c r="Q32" s="28"/>
      <c r="R32" s="28"/>
      <c r="S32" s="28"/>
      <c r="T32" s="28"/>
      <c r="U32" s="28"/>
      <c r="V32" s="18"/>
      <c r="W32" s="18"/>
      <c r="X32" s="18"/>
      <c r="Y32" s="18"/>
      <c r="Z32" s="18"/>
      <c r="AA32" s="18"/>
    </row>
    <row r="33" spans="1:27" s="67" customFormat="1" ht="12">
      <c r="A33" s="11" t="s">
        <v>82</v>
      </c>
      <c r="B33" s="11"/>
      <c r="C33" s="11"/>
      <c r="D33" s="11"/>
      <c r="E33" s="11"/>
      <c r="F33" s="11"/>
      <c r="G33" s="11"/>
      <c r="H33" s="11"/>
      <c r="I33" s="11"/>
      <c r="J33" s="11"/>
      <c r="K33" s="62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8"/>
      <c r="W33" s="18"/>
      <c r="X33" s="18"/>
      <c r="Y33" s="18"/>
      <c r="Z33" s="18"/>
      <c r="AA33" s="18"/>
    </row>
    <row r="34" spans="1:27" s="67" customFormat="1" ht="12">
      <c r="A34" s="11" t="s">
        <v>92</v>
      </c>
      <c r="B34" s="11"/>
      <c r="C34" s="11"/>
      <c r="D34" s="11"/>
      <c r="E34" s="11"/>
      <c r="F34" s="11"/>
      <c r="G34" s="11"/>
      <c r="H34" s="11"/>
      <c r="I34" s="11"/>
      <c r="J34" s="11"/>
      <c r="K34" s="6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8"/>
      <c r="W34" s="18"/>
      <c r="X34" s="18"/>
      <c r="Y34" s="18"/>
      <c r="Z34" s="18"/>
      <c r="AA34" s="18"/>
    </row>
    <row r="35" spans="1:27" s="67" customFormat="1" ht="12">
      <c r="A35" s="11" t="s">
        <v>91</v>
      </c>
      <c r="B35" s="11"/>
      <c r="C35" s="11"/>
      <c r="D35" s="11"/>
      <c r="E35" s="11"/>
      <c r="F35" s="11"/>
      <c r="G35" s="11"/>
      <c r="H35" s="11"/>
      <c r="I35" s="28"/>
      <c r="J35" s="28"/>
      <c r="K35" s="62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8"/>
      <c r="W35" s="18"/>
      <c r="X35" s="18"/>
      <c r="Y35" s="18"/>
      <c r="Z35" s="18"/>
      <c r="AA35" s="18"/>
    </row>
    <row r="36" spans="1:27" s="67" customFormat="1" ht="13.5">
      <c r="A36" s="63" t="s">
        <v>102</v>
      </c>
      <c r="B36" s="11"/>
      <c r="C36" s="11"/>
      <c r="D36" s="11"/>
      <c r="E36" s="11"/>
      <c r="F36" s="11"/>
      <c r="G36" s="11"/>
      <c r="H36" s="11"/>
      <c r="I36" s="28"/>
      <c r="J36" s="28"/>
      <c r="K36" s="6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8"/>
      <c r="W36" s="18"/>
      <c r="X36" s="18"/>
      <c r="Y36" s="18"/>
      <c r="Z36" s="18"/>
      <c r="AA36" s="18"/>
    </row>
    <row r="37" spans="9:10" ht="12.75">
      <c r="I37" s="6"/>
      <c r="J37" s="32"/>
    </row>
    <row r="38" spans="9:10" ht="12.75">
      <c r="I38" s="6"/>
      <c r="J38" s="32"/>
    </row>
    <row r="39" spans="9:10" ht="12.75">
      <c r="I39" s="6"/>
      <c r="J39" s="32"/>
    </row>
    <row r="40" spans="9:10" ht="12.75">
      <c r="I40" s="6"/>
      <c r="J40" s="32"/>
    </row>
    <row r="41" spans="9:10" ht="12.75">
      <c r="I41" s="6"/>
      <c r="J41" s="32"/>
    </row>
    <row r="42" spans="9:10" ht="12.75">
      <c r="I42" s="6"/>
      <c r="J42" s="32"/>
    </row>
    <row r="43" spans="9:10" ht="12.75">
      <c r="I43" s="6"/>
      <c r="J43" s="32"/>
    </row>
    <row r="44" spans="9:10" ht="12.75">
      <c r="I44" s="6"/>
      <c r="J44" s="32"/>
    </row>
    <row r="45" spans="9:10" ht="12.75">
      <c r="I45" s="6"/>
      <c r="J45" s="32"/>
    </row>
    <row r="46" spans="9:10" ht="12.75">
      <c r="I46" s="6"/>
      <c r="J46" s="32"/>
    </row>
    <row r="47" spans="9:10" ht="12.75">
      <c r="I47" s="6"/>
      <c r="J47" s="32"/>
    </row>
    <row r="48" spans="9:10" ht="12.75">
      <c r="I48" s="6"/>
      <c r="J48" s="32"/>
    </row>
    <row r="49" spans="9:10" ht="12.75">
      <c r="I49" s="6"/>
      <c r="J49" s="32"/>
    </row>
    <row r="50" ht="12.75">
      <c r="J50" s="32"/>
    </row>
    <row r="51" ht="12.75">
      <c r="J51" s="32"/>
    </row>
    <row r="52" ht="12.75">
      <c r="J52" s="32"/>
    </row>
    <row r="53" ht="12.75">
      <c r="J53" s="32"/>
    </row>
    <row r="54" ht="12.75">
      <c r="J54" s="32"/>
    </row>
    <row r="55" ht="12.75">
      <c r="J55" s="6"/>
    </row>
    <row r="56" ht="12.75">
      <c r="J56" s="6"/>
    </row>
    <row r="57" ht="12.75">
      <c r="J57" s="6"/>
    </row>
    <row r="58" ht="12.75">
      <c r="J58" s="6"/>
    </row>
  </sheetData>
  <mergeCells count="4">
    <mergeCell ref="V10:AA10"/>
    <mergeCell ref="X11:AA11"/>
    <mergeCell ref="R11:S11"/>
    <mergeCell ref="P11:Q11"/>
  </mergeCells>
  <printOptions horizontalCentered="1" verticalCentered="1"/>
  <pageMargins left="1.062992125984252" right="0.5905511811023623" top="0.6692913385826772" bottom="0.984251968503937" header="0.5118110236220472" footer="0.5118110236220472"/>
  <pageSetup fitToHeight="1" fitToWidth="1" horizontalDpi="300" verticalDpi="300" orientation="landscape" scale="49" r:id="rId2"/>
  <headerFooter alignWithMargins="0">
    <oddFooter>&amp;R&amp;8El Departamento Administrativo Nacional de Estadística DANE se reserva los derechos de autor
Ley 23 82 /  ley 44 93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52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1" max="1" width="34.57421875" style="3" customWidth="1"/>
    <col min="2" max="2" width="13.140625" style="3" customWidth="1"/>
    <col min="3" max="3" width="10.8515625" style="3" customWidth="1"/>
    <col min="4" max="4" width="12.28125" style="3" customWidth="1"/>
    <col min="5" max="5" width="10.421875" style="3" customWidth="1"/>
    <col min="6" max="6" width="11.00390625" style="3" customWidth="1"/>
    <col min="7" max="7" width="10.00390625" style="3" customWidth="1"/>
    <col min="8" max="8" width="2.28125" style="3" customWidth="1"/>
    <col min="9" max="9" width="14.00390625" style="3" customWidth="1"/>
    <col min="10" max="10" width="11.28125" style="3" customWidth="1"/>
    <col min="11" max="11" width="12.140625" style="3" customWidth="1"/>
    <col min="12" max="12" width="10.57421875" style="3" customWidth="1"/>
    <col min="13" max="13" width="10.8515625" style="3" customWidth="1"/>
    <col min="14" max="14" width="9.57421875" style="3" customWidth="1"/>
    <col min="15" max="15" width="2.140625" style="3" customWidth="1"/>
    <col min="16" max="16" width="13.8515625" style="3" customWidth="1"/>
    <col min="17" max="17" width="10.8515625" style="3" customWidth="1"/>
    <col min="18" max="18" width="16.140625" style="3" customWidth="1"/>
    <col min="19" max="19" width="9.8515625" style="3" customWidth="1"/>
    <col min="20" max="20" width="10.57421875" style="3" customWidth="1"/>
    <col min="21" max="21" width="9.421875" style="3" customWidth="1"/>
    <col min="22" max="22" width="0" style="3" hidden="1" customWidth="1"/>
    <col min="23" max="23" width="8.8515625" style="3" hidden="1" customWidth="1"/>
    <col min="24" max="24" width="0" style="3" hidden="1" customWidth="1"/>
    <col min="25" max="25" width="8.8515625" style="3" hidden="1" customWidth="1"/>
    <col min="26" max="26" width="9.140625" style="3" hidden="1" customWidth="1"/>
    <col min="27" max="27" width="8.28125" style="3" hidden="1" customWidth="1"/>
    <col min="28" max="16384" width="11.421875" style="99" customWidth="1"/>
  </cols>
  <sheetData>
    <row r="1" s="3" customFormat="1" ht="57.75" customHeight="1"/>
    <row r="2" s="3" customFormat="1" ht="12.75" customHeight="1"/>
    <row r="3" spans="1:21" s="3" customFormat="1" ht="15">
      <c r="A3" s="41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3" customFormat="1" ht="17.25">
      <c r="A4" s="43" t="s">
        <v>101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3" customFormat="1" ht="15">
      <c r="A5" s="43" t="s">
        <v>106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3" customFormat="1" ht="15">
      <c r="A6" s="43" t="s">
        <v>56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3" customFormat="1" ht="15">
      <c r="A7" s="41" t="s">
        <v>118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s="3" customFormat="1" ht="15">
      <c r="A8" s="44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9" s="3" customFormat="1" ht="13.5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R9" s="35" t="s">
        <v>0</v>
      </c>
      <c r="S9" s="36"/>
      <c r="T9" s="36"/>
      <c r="U9" s="36"/>
      <c r="X9" s="8" t="s">
        <v>0</v>
      </c>
      <c r="AB9" s="19"/>
      <c r="AC9" s="19"/>
    </row>
    <row r="10" spans="1:29" s="48" customFormat="1" ht="12.75" thickTop="1">
      <c r="A10" s="59"/>
      <c r="B10" s="45" t="s">
        <v>2</v>
      </c>
      <c r="C10" s="45"/>
      <c r="D10" s="45"/>
      <c r="E10" s="45"/>
      <c r="F10" s="45"/>
      <c r="G10" s="45"/>
      <c r="H10" s="46"/>
      <c r="I10" s="45" t="s">
        <v>3</v>
      </c>
      <c r="J10" s="45"/>
      <c r="K10" s="45"/>
      <c r="L10" s="45"/>
      <c r="M10" s="45"/>
      <c r="N10" s="45"/>
      <c r="O10" s="45"/>
      <c r="P10" s="45" t="s">
        <v>90</v>
      </c>
      <c r="Q10" s="45"/>
      <c r="R10" s="45"/>
      <c r="S10" s="45"/>
      <c r="T10" s="45"/>
      <c r="U10" s="45"/>
      <c r="V10" s="59" t="s">
        <v>4</v>
      </c>
      <c r="W10" s="59"/>
      <c r="X10" s="59"/>
      <c r="Y10" s="59"/>
      <c r="Z10" s="59"/>
      <c r="AA10" s="59"/>
      <c r="AB10" s="47"/>
      <c r="AC10" s="47"/>
    </row>
    <row r="11" spans="1:27" s="48" customFormat="1" ht="26.25" customHeight="1">
      <c r="A11" s="49"/>
      <c r="B11" s="50" t="s">
        <v>110</v>
      </c>
      <c r="C11" s="50"/>
      <c r="D11" s="50" t="s">
        <v>111</v>
      </c>
      <c r="E11" s="50"/>
      <c r="F11" s="50"/>
      <c r="G11" s="50"/>
      <c r="H11" s="51"/>
      <c r="I11" s="50" t="s">
        <v>112</v>
      </c>
      <c r="J11" s="50"/>
      <c r="K11" s="52" t="s">
        <v>113</v>
      </c>
      <c r="L11" s="49"/>
      <c r="M11" s="50"/>
      <c r="N11" s="50"/>
      <c r="O11" s="50"/>
      <c r="P11" s="104" t="s">
        <v>114</v>
      </c>
      <c r="Q11" s="104"/>
      <c r="R11" s="104" t="s">
        <v>115</v>
      </c>
      <c r="S11" s="104"/>
      <c r="T11" s="50"/>
      <c r="U11" s="50"/>
      <c r="V11" s="50">
        <v>2003</v>
      </c>
      <c r="W11" s="50"/>
      <c r="X11" s="103">
        <v>2005</v>
      </c>
      <c r="Y11" s="103"/>
      <c r="Z11" s="103"/>
      <c r="AA11" s="103"/>
    </row>
    <row r="12" spans="1:29" s="48" customFormat="1" ht="37.5" customHeight="1">
      <c r="A12" s="60" t="s">
        <v>5</v>
      </c>
      <c r="B12" s="54" t="s">
        <v>6</v>
      </c>
      <c r="C12" s="54" t="s">
        <v>7</v>
      </c>
      <c r="D12" s="54" t="s">
        <v>6</v>
      </c>
      <c r="E12" s="54" t="s">
        <v>7</v>
      </c>
      <c r="F12" s="54" t="s">
        <v>8</v>
      </c>
      <c r="G12" s="54" t="s">
        <v>43</v>
      </c>
      <c r="H12" s="54"/>
      <c r="I12" s="54" t="s">
        <v>6</v>
      </c>
      <c r="J12" s="54" t="s">
        <v>7</v>
      </c>
      <c r="K12" s="54" t="s">
        <v>6</v>
      </c>
      <c r="L12" s="54" t="s">
        <v>7</v>
      </c>
      <c r="M12" s="54" t="s">
        <v>8</v>
      </c>
      <c r="N12" s="54" t="s">
        <v>43</v>
      </c>
      <c r="O12" s="54"/>
      <c r="P12" s="54" t="s">
        <v>6</v>
      </c>
      <c r="Q12" s="54" t="s">
        <v>7</v>
      </c>
      <c r="R12" s="54" t="s">
        <v>6</v>
      </c>
      <c r="S12" s="54" t="s">
        <v>7</v>
      </c>
      <c r="T12" s="54" t="s">
        <v>8</v>
      </c>
      <c r="U12" s="54" t="s">
        <v>43</v>
      </c>
      <c r="V12" s="61" t="s">
        <v>6</v>
      </c>
      <c r="W12" s="61" t="s">
        <v>7</v>
      </c>
      <c r="X12" s="61" t="s">
        <v>6</v>
      </c>
      <c r="Y12" s="61" t="s">
        <v>7</v>
      </c>
      <c r="Z12" s="61" t="s">
        <v>8</v>
      </c>
      <c r="AA12" s="61" t="s">
        <v>9</v>
      </c>
      <c r="AB12" s="16"/>
      <c r="AC12" s="47"/>
    </row>
    <row r="13" spans="1:29" s="3" customFormat="1" ht="10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3"/>
      <c r="P13" s="23"/>
      <c r="Q13" s="23"/>
      <c r="R13" s="23"/>
      <c r="S13" s="23"/>
      <c r="T13" s="23"/>
      <c r="U13" s="23"/>
      <c r="V13" s="29"/>
      <c r="W13" s="29"/>
      <c r="X13" s="29"/>
      <c r="Y13" s="29"/>
      <c r="Z13" s="29"/>
      <c r="AA13" s="29"/>
      <c r="AB13" s="24"/>
      <c r="AC13" s="19"/>
    </row>
    <row r="14" spans="1:29" s="17" customFormat="1" ht="12">
      <c r="A14" s="78" t="s">
        <v>10</v>
      </c>
      <c r="B14" s="79">
        <f>+'[2]mercancías'!Y30</f>
        <v>728051266</v>
      </c>
      <c r="C14" s="80">
        <f>(B14/B$28)*100</f>
        <v>32.74602882901752</v>
      </c>
      <c r="D14" s="79">
        <f>+'[2]mercancías'!AD30</f>
        <v>744768378</v>
      </c>
      <c r="E14" s="80">
        <f>(D14/D$28)*100</f>
        <v>32.334860350297895</v>
      </c>
      <c r="F14" s="80">
        <f aca="true" t="shared" si="0" ref="F14:F28">((D14-B14)/B14)*100</f>
        <v>2.2961448981258967</v>
      </c>
      <c r="G14" s="80">
        <f aca="true" t="shared" si="1" ref="G14:G28">+C14*F14/100</f>
        <v>0.7518962702963211</v>
      </c>
      <c r="H14" s="80"/>
      <c r="I14" s="79">
        <f>+'[2]mercancías'!Y30</f>
        <v>728051266</v>
      </c>
      <c r="J14" s="80">
        <f>(I14/I$28)*100</f>
        <v>32.74602882901752</v>
      </c>
      <c r="K14" s="79">
        <f>+'[2]mercancías'!AD30</f>
        <v>744768378</v>
      </c>
      <c r="L14" s="80">
        <f>(K14/K$28)*100</f>
        <v>32.334860350297895</v>
      </c>
      <c r="M14" s="80">
        <f aca="true" t="shared" si="2" ref="M14:M28">((K14-I14)/I14)*100</f>
        <v>2.2961448981258967</v>
      </c>
      <c r="N14" s="80">
        <f>+J14*M14/100</f>
        <v>0.7518962702963211</v>
      </c>
      <c r="O14" s="80"/>
      <c r="P14" s="79">
        <f>+'[2]mercancías'!U30+'[2]mercancías'!V30+'[2]mercancías'!W30+'[2]mercancías'!Y30</f>
        <v>3014964850</v>
      </c>
      <c r="Q14" s="80">
        <f>+P14/$P$28*100</f>
        <v>32.70830892002077</v>
      </c>
      <c r="R14" s="79">
        <f>+'[2]mercancías'!Z30+'[2]mercancías'!AA30+'[2]mercancías'!AB30+'[2]mercancías'!AD30</f>
        <v>3020581582</v>
      </c>
      <c r="S14" s="80">
        <f>+R14/$R$28*100</f>
        <v>31.03081218239194</v>
      </c>
      <c r="T14" s="80">
        <f>+(R14-P14)/P14*100</f>
        <v>0.18629510722156511</v>
      </c>
      <c r="U14" s="80">
        <f>+Q14*T14/100</f>
        <v>0.06093397917291344</v>
      </c>
      <c r="V14" s="79"/>
      <c r="W14" s="80"/>
      <c r="X14" s="79"/>
      <c r="Y14" s="80"/>
      <c r="Z14" s="80"/>
      <c r="AA14" s="80"/>
      <c r="AB14" s="81"/>
      <c r="AC14" s="81"/>
    </row>
    <row r="15" spans="1:29" s="17" customFormat="1" ht="12">
      <c r="A15" s="83" t="s">
        <v>11</v>
      </c>
      <c r="B15" s="84">
        <f>+'[2]mercancías'!Y31</f>
        <v>44078853</v>
      </c>
      <c r="C15" s="85">
        <f aca="true" t="shared" si="3" ref="C15:C27">(B15/B$28)*100</f>
        <v>1.9825628475564319</v>
      </c>
      <c r="D15" s="84">
        <f>+'[2]mercancías'!AD31</f>
        <v>45998865</v>
      </c>
      <c r="E15" s="85">
        <f aca="true" t="shared" si="4" ref="E15:E28">(D15/D$28)*100</f>
        <v>1.9970865036474543</v>
      </c>
      <c r="F15" s="85">
        <f t="shared" si="0"/>
        <v>4.355857444838685</v>
      </c>
      <c r="G15" s="85">
        <f t="shared" si="1"/>
        <v>0.08635761139389267</v>
      </c>
      <c r="H15" s="85"/>
      <c r="I15" s="84">
        <f>+'[2]mercancías'!Y31</f>
        <v>44078853</v>
      </c>
      <c r="J15" s="85">
        <f aca="true" t="shared" si="5" ref="J15:J27">(I15/I$28)*100</f>
        <v>1.9825628475564319</v>
      </c>
      <c r="K15" s="84">
        <f>+'[2]mercancías'!AD31</f>
        <v>45998865</v>
      </c>
      <c r="L15" s="85">
        <f aca="true" t="shared" si="6" ref="L15:L27">(K15/K$28)*100</f>
        <v>1.9970865036474543</v>
      </c>
      <c r="M15" s="85">
        <f t="shared" si="2"/>
        <v>4.355857444838685</v>
      </c>
      <c r="N15" s="85">
        <f aca="true" t="shared" si="7" ref="N15:N28">+J15*M15/100</f>
        <v>0.08635761139389267</v>
      </c>
      <c r="O15" s="85"/>
      <c r="P15" s="84">
        <f>+'[2]mercancías'!U31+'[2]mercancías'!V31+'[2]mercancías'!W31+'[2]mercancías'!Y31</f>
        <v>214567091</v>
      </c>
      <c r="Q15" s="85">
        <f aca="true" t="shared" si="8" ref="Q15:Q28">+P15/$P$28*100</f>
        <v>2.3277640190392956</v>
      </c>
      <c r="R15" s="84">
        <f>+'[2]mercancías'!Z31+'[2]mercancías'!AA31+'[2]mercancías'!AB31+'[2]mercancías'!AD31</f>
        <v>233572403</v>
      </c>
      <c r="S15" s="85">
        <f aca="true" t="shared" si="9" ref="S15:S27">+R15/$R$28*100</f>
        <v>2.3995184939464287</v>
      </c>
      <c r="T15" s="85">
        <f aca="true" t="shared" si="10" ref="T15:T27">+(R15-P15)/P15*100</f>
        <v>8.8575148739841</v>
      </c>
      <c r="U15" s="85">
        <f aca="true" t="shared" si="11" ref="U15:U28">+Q15*T15/100</f>
        <v>0.20618204421765568</v>
      </c>
      <c r="V15" s="84"/>
      <c r="W15" s="85"/>
      <c r="X15" s="84"/>
      <c r="Y15" s="85"/>
      <c r="Z15" s="85"/>
      <c r="AA15" s="85"/>
      <c r="AB15" s="81"/>
      <c r="AC15" s="81"/>
    </row>
    <row r="16" spans="1:29" s="17" customFormat="1" ht="12">
      <c r="A16" s="78" t="s">
        <v>12</v>
      </c>
      <c r="B16" s="79">
        <f>+'[2]mercancías'!Y32</f>
        <v>286572173</v>
      </c>
      <c r="C16" s="80">
        <f t="shared" si="3"/>
        <v>12.889340458412438</v>
      </c>
      <c r="D16" s="79">
        <f>+'[2]mercancías'!AD32</f>
        <v>286699686</v>
      </c>
      <c r="E16" s="80">
        <f t="shared" si="4"/>
        <v>12.44735220120242</v>
      </c>
      <c r="F16" s="80">
        <f t="shared" si="0"/>
        <v>0.04449594622713071</v>
      </c>
      <c r="G16" s="80">
        <f t="shared" si="1"/>
        <v>0.005735233999407001</v>
      </c>
      <c r="H16" s="80"/>
      <c r="I16" s="79">
        <f>+'[2]mercancías'!Y32</f>
        <v>286572173</v>
      </c>
      <c r="J16" s="80">
        <f>(I16/I$28)*100</f>
        <v>12.889340458412438</v>
      </c>
      <c r="K16" s="79">
        <f>+'[2]mercancías'!AD32</f>
        <v>286699686</v>
      </c>
      <c r="L16" s="80">
        <f t="shared" si="6"/>
        <v>12.44735220120242</v>
      </c>
      <c r="M16" s="80">
        <f t="shared" si="2"/>
        <v>0.04449594622713071</v>
      </c>
      <c r="N16" s="80">
        <f t="shared" si="7"/>
        <v>0.005735233999407001</v>
      </c>
      <c r="O16" s="80"/>
      <c r="P16" s="79">
        <f>+'[2]mercancías'!U32+'[2]mercancías'!V32+'[2]mercancías'!W32+'[2]mercancías'!Y32</f>
        <v>1474169218</v>
      </c>
      <c r="Q16" s="80">
        <f t="shared" si="8"/>
        <v>15.992751020871582</v>
      </c>
      <c r="R16" s="79">
        <f>+'[2]mercancías'!Z32+'[2]mercancías'!AA32+'[2]mercancías'!AB32+'[2]mercancías'!AD32</f>
        <v>1487362257</v>
      </c>
      <c r="S16" s="80">
        <f t="shared" si="9"/>
        <v>15.279858395212045</v>
      </c>
      <c r="T16" s="80">
        <f t="shared" si="10"/>
        <v>0.8949473940243405</v>
      </c>
      <c r="U16" s="80">
        <f t="shared" si="11"/>
        <v>0.14312670849409134</v>
      </c>
      <c r="V16" s="79"/>
      <c r="W16" s="80"/>
      <c r="X16" s="79"/>
      <c r="Y16" s="80"/>
      <c r="Z16" s="80"/>
      <c r="AA16" s="80"/>
      <c r="AB16" s="81"/>
      <c r="AC16" s="81"/>
    </row>
    <row r="17" spans="1:29" s="17" customFormat="1" ht="12">
      <c r="A17" s="83" t="s">
        <v>52</v>
      </c>
      <c r="B17" s="84">
        <f>+'[2]mercancías'!Y33</f>
        <v>36454834</v>
      </c>
      <c r="C17" s="85">
        <f t="shared" si="3"/>
        <v>1.6396524542559452</v>
      </c>
      <c r="D17" s="84">
        <f>+'[2]mercancías'!AD33</f>
        <v>40406834</v>
      </c>
      <c r="E17" s="85">
        <f t="shared" si="4"/>
        <v>1.7543029123984488</v>
      </c>
      <c r="F17" s="85">
        <f t="shared" si="0"/>
        <v>10.840811948286474</v>
      </c>
      <c r="G17" s="85">
        <f t="shared" si="1"/>
        <v>0.17775163917135092</v>
      </c>
      <c r="H17" s="85"/>
      <c r="I17" s="84">
        <f>+'[2]mercancías'!Y33</f>
        <v>36454834</v>
      </c>
      <c r="J17" s="85">
        <f t="shared" si="5"/>
        <v>1.6396524542559452</v>
      </c>
      <c r="K17" s="84">
        <f>+'[2]mercancías'!AD33</f>
        <v>40406834</v>
      </c>
      <c r="L17" s="85">
        <f t="shared" si="6"/>
        <v>1.7543029123984488</v>
      </c>
      <c r="M17" s="85">
        <f t="shared" si="2"/>
        <v>10.840811948286474</v>
      </c>
      <c r="N17" s="85">
        <f t="shared" si="7"/>
        <v>0.17775163917135092</v>
      </c>
      <c r="O17" s="85"/>
      <c r="P17" s="84">
        <f>+'[2]mercancías'!U33+'[2]mercancías'!V33+'[2]mercancías'!W33+'[2]mercancías'!Y33</f>
        <v>165360866</v>
      </c>
      <c r="Q17" s="85">
        <f t="shared" si="8"/>
        <v>1.793942734824971</v>
      </c>
      <c r="R17" s="84">
        <f>+'[2]mercancías'!Z33+'[2]mercancías'!AA33+'[2]mercancías'!AB33+'[2]mercancías'!AD33</f>
        <v>175226137</v>
      </c>
      <c r="S17" s="85">
        <f t="shared" si="9"/>
        <v>1.8001200097011913</v>
      </c>
      <c r="T17" s="85">
        <f t="shared" si="10"/>
        <v>5.965904290801186</v>
      </c>
      <c r="U17" s="85">
        <f t="shared" si="11"/>
        <v>0.10702490659143908</v>
      </c>
      <c r="V17" s="84"/>
      <c r="W17" s="85"/>
      <c r="X17" s="84"/>
      <c r="Y17" s="85"/>
      <c r="Z17" s="85"/>
      <c r="AA17" s="85"/>
      <c r="AB17" s="81"/>
      <c r="AC17" s="81"/>
    </row>
    <row r="18" spans="1:29" s="17" customFormat="1" ht="12">
      <c r="A18" s="17" t="s">
        <v>53</v>
      </c>
      <c r="B18" s="79">
        <f>+'[2]mercancías'!Y34</f>
        <v>128225070</v>
      </c>
      <c r="C18" s="81">
        <f t="shared" si="3"/>
        <v>5.767261228583303</v>
      </c>
      <c r="D18" s="79">
        <f>+'[2]mercancías'!AD34</f>
        <v>126362935</v>
      </c>
      <c r="E18" s="81">
        <f t="shared" si="4"/>
        <v>5.486172583818765</v>
      </c>
      <c r="F18" s="81">
        <f t="shared" si="0"/>
        <v>-1.452239409968737</v>
      </c>
      <c r="G18" s="81">
        <f t="shared" si="1"/>
        <v>-0.08375444043733388</v>
      </c>
      <c r="H18" s="81"/>
      <c r="I18" s="79">
        <f>+'[2]mercancías'!Y34</f>
        <v>128225070</v>
      </c>
      <c r="J18" s="81">
        <f t="shared" si="5"/>
        <v>5.767261228583303</v>
      </c>
      <c r="K18" s="79">
        <f>+'[2]mercancías'!AD34</f>
        <v>126362935</v>
      </c>
      <c r="L18" s="81">
        <f t="shared" si="6"/>
        <v>5.486172583818765</v>
      </c>
      <c r="M18" s="81">
        <f t="shared" si="2"/>
        <v>-1.452239409968737</v>
      </c>
      <c r="N18" s="81">
        <f t="shared" si="7"/>
        <v>-0.08375444043733388</v>
      </c>
      <c r="O18" s="81"/>
      <c r="P18" s="79">
        <f>+'[2]mercancías'!U34+'[2]mercancías'!V34+'[2]mercancías'!W34+'[2]mercancías'!Y34</f>
        <v>523391973</v>
      </c>
      <c r="Q18" s="81">
        <f t="shared" si="8"/>
        <v>5.678098150677666</v>
      </c>
      <c r="R18" s="79">
        <f>+'[2]mercancías'!Z34+'[2]mercancías'!AA34+'[2]mercancías'!AB34+'[2]mercancías'!AD34</f>
        <v>502847035</v>
      </c>
      <c r="S18" s="81">
        <f t="shared" si="9"/>
        <v>5.165810449398969</v>
      </c>
      <c r="T18" s="81">
        <f t="shared" si="10"/>
        <v>-3.925344495109404</v>
      </c>
      <c r="U18" s="81">
        <f t="shared" si="11"/>
        <v>-0.22288491318453463</v>
      </c>
      <c r="V18" s="79"/>
      <c r="W18" s="80"/>
      <c r="X18" s="79"/>
      <c r="Y18" s="80"/>
      <c r="Z18" s="80"/>
      <c r="AA18" s="80"/>
      <c r="AB18" s="81"/>
      <c r="AC18" s="81"/>
    </row>
    <row r="19" spans="1:29" s="17" customFormat="1" ht="12">
      <c r="A19" s="83" t="s">
        <v>13</v>
      </c>
      <c r="B19" s="84">
        <f>+'[2]mercancías'!Y35</f>
        <v>180030960</v>
      </c>
      <c r="C19" s="85">
        <f t="shared" si="3"/>
        <v>8.097367976111315</v>
      </c>
      <c r="D19" s="84">
        <f>+'[2]mercancías'!AD35</f>
        <v>185019295</v>
      </c>
      <c r="E19" s="85">
        <f t="shared" si="4"/>
        <v>8.032796830071067</v>
      </c>
      <c r="F19" s="85">
        <f t="shared" si="0"/>
        <v>2.770820641071958</v>
      </c>
      <c r="G19" s="85">
        <f t="shared" si="1"/>
        <v>0.22436354326564295</v>
      </c>
      <c r="H19" s="85"/>
      <c r="I19" s="84">
        <f>+'[2]mercancías'!Y35</f>
        <v>180030960</v>
      </c>
      <c r="J19" s="85">
        <f t="shared" si="5"/>
        <v>8.097367976111315</v>
      </c>
      <c r="K19" s="84">
        <f>+'[2]mercancías'!AD35</f>
        <v>185019295</v>
      </c>
      <c r="L19" s="85">
        <f t="shared" si="6"/>
        <v>8.032796830071067</v>
      </c>
      <c r="M19" s="85">
        <f t="shared" si="2"/>
        <v>2.770820641071958</v>
      </c>
      <c r="N19" s="85">
        <f t="shared" si="7"/>
        <v>0.22436354326564295</v>
      </c>
      <c r="O19" s="85"/>
      <c r="P19" s="84">
        <f>+'[2]mercancías'!U35+'[2]mercancías'!V35+'[2]mercancías'!W35+'[2]mercancías'!Y35</f>
        <v>698015116</v>
      </c>
      <c r="Q19" s="85">
        <f t="shared" si="8"/>
        <v>7.572524119135959</v>
      </c>
      <c r="R19" s="84">
        <f>+'[2]mercancías'!Z35+'[2]mercancías'!AA35+'[2]mercancías'!AB35+'[2]mercancías'!AD35</f>
        <v>736667915</v>
      </c>
      <c r="S19" s="85">
        <f t="shared" si="9"/>
        <v>7.567881578627487</v>
      </c>
      <c r="T19" s="85">
        <f t="shared" si="10"/>
        <v>5.537530364886826</v>
      </c>
      <c r="U19" s="85">
        <f t="shared" si="11"/>
        <v>0.4193308224855324</v>
      </c>
      <c r="V19" s="84"/>
      <c r="W19" s="85"/>
      <c r="X19" s="84"/>
      <c r="Y19" s="85"/>
      <c r="Z19" s="85"/>
      <c r="AA19" s="85"/>
      <c r="AB19" s="81"/>
      <c r="AC19" s="81"/>
    </row>
    <row r="20" spans="1:29" s="17" customFormat="1" ht="12">
      <c r="A20" s="78" t="s">
        <v>14</v>
      </c>
      <c r="B20" s="79">
        <f>+'[2]mercancías'!Y36</f>
        <v>253229617</v>
      </c>
      <c r="C20" s="80">
        <f t="shared" si="3"/>
        <v>11.389670928259967</v>
      </c>
      <c r="D20" s="79">
        <f>+'[2]mercancías'!AD36</f>
        <v>264577557</v>
      </c>
      <c r="E20" s="80">
        <f t="shared" si="4"/>
        <v>11.486897953954191</v>
      </c>
      <c r="F20" s="80">
        <f t="shared" si="0"/>
        <v>4.48128466742498</v>
      </c>
      <c r="G20" s="80">
        <f t="shared" si="1"/>
        <v>0.5104035769782743</v>
      </c>
      <c r="H20" s="80"/>
      <c r="I20" s="79">
        <f>+'[2]mercancías'!Y36</f>
        <v>253229617</v>
      </c>
      <c r="J20" s="80">
        <f t="shared" si="5"/>
        <v>11.389670928259967</v>
      </c>
      <c r="K20" s="79">
        <f>+'[2]mercancías'!AD36</f>
        <v>264577557</v>
      </c>
      <c r="L20" s="80">
        <f t="shared" si="6"/>
        <v>11.486897953954191</v>
      </c>
      <c r="M20" s="80">
        <f t="shared" si="2"/>
        <v>4.48128466742498</v>
      </c>
      <c r="N20" s="80">
        <f t="shared" si="7"/>
        <v>0.5104035769782743</v>
      </c>
      <c r="O20" s="80"/>
      <c r="P20" s="79">
        <f>+'[2]mercancías'!U36+'[2]mercancías'!V36+'[2]mercancías'!W36+'[2]mercancías'!Y36</f>
        <v>1042684919</v>
      </c>
      <c r="Q20" s="80">
        <f t="shared" si="8"/>
        <v>11.311727377816306</v>
      </c>
      <c r="R20" s="79">
        <f>+'[2]mercancías'!Z36+'[2]mercancías'!AA36+'[2]mercancías'!AB36+'[2]mercancías'!AD36</f>
        <v>1186309360</v>
      </c>
      <c r="S20" s="80">
        <f t="shared" si="9"/>
        <v>12.187104350944027</v>
      </c>
      <c r="T20" s="80">
        <f t="shared" si="10"/>
        <v>13.774481474014683</v>
      </c>
      <c r="U20" s="80">
        <f t="shared" si="11"/>
        <v>1.558131792048354</v>
      </c>
      <c r="V20" s="79"/>
      <c r="W20" s="80"/>
      <c r="X20" s="79"/>
      <c r="Y20" s="80"/>
      <c r="Z20" s="80"/>
      <c r="AA20" s="80"/>
      <c r="AB20" s="81"/>
      <c r="AC20" s="81"/>
    </row>
    <row r="21" spans="1:29" s="17" customFormat="1" ht="12">
      <c r="A21" s="83" t="s">
        <v>15</v>
      </c>
      <c r="B21" s="84">
        <f>+'[2]mercancías'!Y37</f>
        <v>91733530</v>
      </c>
      <c r="C21" s="85">
        <f t="shared" si="3"/>
        <v>4.1259578250188</v>
      </c>
      <c r="D21" s="84">
        <f>+'[2]mercancías'!AD37</f>
        <v>92610647</v>
      </c>
      <c r="E21" s="85">
        <f t="shared" si="4"/>
        <v>4.020783408846253</v>
      </c>
      <c r="F21" s="85">
        <f t="shared" si="0"/>
        <v>0.9561574704472836</v>
      </c>
      <c r="G21" s="85">
        <f t="shared" si="1"/>
        <v>0.039450653971421515</v>
      </c>
      <c r="H21" s="85"/>
      <c r="I21" s="84">
        <f>+'[2]mercancías'!Y37</f>
        <v>91733530</v>
      </c>
      <c r="J21" s="85">
        <f t="shared" si="5"/>
        <v>4.1259578250188</v>
      </c>
      <c r="K21" s="84">
        <f>+'[2]mercancías'!AD37</f>
        <v>92610647</v>
      </c>
      <c r="L21" s="85">
        <f t="shared" si="6"/>
        <v>4.020783408846253</v>
      </c>
      <c r="M21" s="85">
        <f t="shared" si="2"/>
        <v>0.9561574704472836</v>
      </c>
      <c r="N21" s="85">
        <f t="shared" si="7"/>
        <v>0.039450653971421515</v>
      </c>
      <c r="O21" s="85"/>
      <c r="P21" s="84">
        <f>+'[2]mercancías'!U37+'[2]mercancías'!V37+'[2]mercancías'!W37+'[2]mercancías'!Y37</f>
        <v>372377516</v>
      </c>
      <c r="Q21" s="85">
        <f t="shared" si="8"/>
        <v>4.039794635814071</v>
      </c>
      <c r="R21" s="84">
        <f>+'[2]mercancías'!Z37+'[2]mercancías'!AA37+'[2]mercancías'!AB37+'[2]mercancías'!AD37</f>
        <v>389919577</v>
      </c>
      <c r="S21" s="85">
        <f t="shared" si="9"/>
        <v>4.005692556766942</v>
      </c>
      <c r="T21" s="85">
        <f t="shared" si="10"/>
        <v>4.710827116640415</v>
      </c>
      <c r="U21" s="85">
        <f t="shared" si="11"/>
        <v>0.19030774116051416</v>
      </c>
      <c r="V21" s="84"/>
      <c r="W21" s="85"/>
      <c r="X21" s="84"/>
      <c r="Y21" s="85"/>
      <c r="Z21" s="85"/>
      <c r="AA21" s="85"/>
      <c r="AB21" s="81"/>
      <c r="AC21" s="81"/>
    </row>
    <row r="22" spans="1:29" s="17" customFormat="1" ht="12">
      <c r="A22" s="78" t="s">
        <v>51</v>
      </c>
      <c r="B22" s="79">
        <f>+'[2]mercancías'!Y38</f>
        <v>79701513</v>
      </c>
      <c r="C22" s="80">
        <f t="shared" si="3"/>
        <v>3.5847860779824736</v>
      </c>
      <c r="D22" s="79">
        <f>+'[2]mercancías'!AD38</f>
        <v>82978409</v>
      </c>
      <c r="E22" s="80">
        <f t="shared" si="4"/>
        <v>3.602590209737533</v>
      </c>
      <c r="F22" s="80">
        <f t="shared" si="0"/>
        <v>4.111460217825476</v>
      </c>
      <c r="G22" s="80">
        <f t="shared" si="1"/>
        <v>0.14738705349039555</v>
      </c>
      <c r="H22" s="80"/>
      <c r="I22" s="79">
        <f>+'[2]mercancías'!Y38</f>
        <v>79701513</v>
      </c>
      <c r="J22" s="80">
        <f t="shared" si="5"/>
        <v>3.5847860779824736</v>
      </c>
      <c r="K22" s="79">
        <f>+'[2]mercancías'!AD38</f>
        <v>82978409</v>
      </c>
      <c r="L22" s="80">
        <f t="shared" si="6"/>
        <v>3.602590209737533</v>
      </c>
      <c r="M22" s="80">
        <f t="shared" si="2"/>
        <v>4.111460217825476</v>
      </c>
      <c r="N22" s="80">
        <f t="shared" si="7"/>
        <v>0.14738705349039555</v>
      </c>
      <c r="O22" s="80"/>
      <c r="P22" s="79">
        <f>+'[2]mercancías'!U38+'[2]mercancías'!V38+'[2]mercancías'!W38+'[2]mercancías'!Y38</f>
        <v>318640578</v>
      </c>
      <c r="Q22" s="80">
        <f t="shared" si="8"/>
        <v>3.456821216233407</v>
      </c>
      <c r="R22" s="79">
        <f>+'[2]mercancías'!Z38+'[2]mercancías'!AA38+'[2]mercancías'!AB38+'[2]mercancías'!AD38</f>
        <v>331535246</v>
      </c>
      <c r="S22" s="80">
        <f t="shared" si="9"/>
        <v>3.4059030260183554</v>
      </c>
      <c r="T22" s="80">
        <f t="shared" si="10"/>
        <v>4.0467752352620945</v>
      </c>
      <c r="U22" s="80">
        <f t="shared" si="11"/>
        <v>0.13988978490581944</v>
      </c>
      <c r="V22" s="79"/>
      <c r="W22" s="80"/>
      <c r="X22" s="79"/>
      <c r="Y22" s="80"/>
      <c r="Z22" s="80"/>
      <c r="AA22" s="80"/>
      <c r="AB22" s="81"/>
      <c r="AC22" s="81"/>
    </row>
    <row r="23" spans="1:29" s="17" customFormat="1" ht="12">
      <c r="A23" s="83" t="s">
        <v>16</v>
      </c>
      <c r="B23" s="84">
        <f>+'[2]mercancías'!Y39</f>
        <v>110037323</v>
      </c>
      <c r="C23" s="85">
        <f>(B23/B$28)*100</f>
        <v>4.9492192644932675</v>
      </c>
      <c r="D23" s="84">
        <f>+'[2]mercancías'!AD39</f>
        <v>125991200</v>
      </c>
      <c r="E23" s="85">
        <f t="shared" si="4"/>
        <v>5.470033338830146</v>
      </c>
      <c r="F23" s="85">
        <f t="shared" si="0"/>
        <v>14.498605168720799</v>
      </c>
      <c r="G23" s="85">
        <f t="shared" si="1"/>
        <v>0.7175677600931464</v>
      </c>
      <c r="H23" s="85"/>
      <c r="I23" s="84">
        <f>+'[2]mercancías'!Y39</f>
        <v>110037323</v>
      </c>
      <c r="J23" s="85">
        <f t="shared" si="5"/>
        <v>4.9492192644932675</v>
      </c>
      <c r="K23" s="84">
        <f>+'[2]mercancías'!AD39</f>
        <v>125991200</v>
      </c>
      <c r="L23" s="85">
        <f t="shared" si="6"/>
        <v>5.470033338830146</v>
      </c>
      <c r="M23" s="85">
        <f t="shared" si="2"/>
        <v>14.498605168720799</v>
      </c>
      <c r="N23" s="85">
        <f t="shared" si="7"/>
        <v>0.7175677600931464</v>
      </c>
      <c r="O23" s="85"/>
      <c r="P23" s="84">
        <f>+'[2]mercancías'!U39+'[2]mercancías'!V39+'[2]mercancías'!W39+'[2]mercancías'!Y39</f>
        <v>379135185</v>
      </c>
      <c r="Q23" s="85">
        <f t="shared" si="8"/>
        <v>4.113106245145519</v>
      </c>
      <c r="R23" s="84">
        <f>+'[2]mercancías'!Z39+'[2]mercancías'!AA39+'[2]mercancías'!AB39+'[2]mercancías'!AD39</f>
        <v>485569554</v>
      </c>
      <c r="S23" s="85">
        <f t="shared" si="9"/>
        <v>4.988316727298982</v>
      </c>
      <c r="T23" s="85">
        <f t="shared" si="10"/>
        <v>28.07293366876514</v>
      </c>
      <c r="U23" s="85">
        <f t="shared" si="11"/>
        <v>1.154669587925538</v>
      </c>
      <c r="V23" s="84"/>
      <c r="W23" s="85"/>
      <c r="X23" s="84"/>
      <c r="Y23" s="85"/>
      <c r="Z23" s="85"/>
      <c r="AA23" s="85"/>
      <c r="AB23" s="81"/>
      <c r="AC23" s="81"/>
    </row>
    <row r="24" spans="1:29" s="17" customFormat="1" ht="12">
      <c r="A24" s="78" t="s">
        <v>17</v>
      </c>
      <c r="B24" s="79">
        <f>+'[2]mercancías'!Y40</f>
        <v>101302247</v>
      </c>
      <c r="C24" s="80">
        <f t="shared" si="3"/>
        <v>4.5563361477710185</v>
      </c>
      <c r="D24" s="79">
        <f>+'[2]mercancías'!AD40</f>
        <v>107724426</v>
      </c>
      <c r="E24" s="80">
        <f t="shared" si="4"/>
        <v>4.676963165890482</v>
      </c>
      <c r="F24" s="80">
        <f t="shared" si="0"/>
        <v>6.339621469600767</v>
      </c>
      <c r="G24" s="80">
        <f t="shared" si="1"/>
        <v>0.288854464651272</v>
      </c>
      <c r="H24" s="80"/>
      <c r="I24" s="79">
        <f>+'[2]mercancías'!Y40</f>
        <v>101302247</v>
      </c>
      <c r="J24" s="80">
        <f t="shared" si="5"/>
        <v>4.5563361477710185</v>
      </c>
      <c r="K24" s="79">
        <f>+'[2]mercancías'!AD40</f>
        <v>107724426</v>
      </c>
      <c r="L24" s="80">
        <f t="shared" si="6"/>
        <v>4.676963165890482</v>
      </c>
      <c r="M24" s="80">
        <f t="shared" si="2"/>
        <v>6.339621469600767</v>
      </c>
      <c r="N24" s="80">
        <f t="shared" si="7"/>
        <v>0.288854464651272</v>
      </c>
      <c r="O24" s="80"/>
      <c r="P24" s="79">
        <f>+'[2]mercancías'!U40+'[2]mercancías'!V40+'[2]mercancías'!W40+'[2]mercancías'!Y40</f>
        <v>266311765</v>
      </c>
      <c r="Q24" s="80">
        <f t="shared" si="8"/>
        <v>2.8891240568380003</v>
      </c>
      <c r="R24" s="79">
        <f>+'[2]mercancías'!Z40+'[2]mercancías'!AA40+'[2]mercancías'!AB40+'[2]mercancías'!AD40</f>
        <v>295613335</v>
      </c>
      <c r="S24" s="80">
        <f t="shared" si="9"/>
        <v>3.036872743864698</v>
      </c>
      <c r="T24" s="80">
        <f t="shared" si="10"/>
        <v>11.002732079823812</v>
      </c>
      <c r="U24" s="80">
        <f t="shared" si="11"/>
        <v>0.31788257942762177</v>
      </c>
      <c r="V24" s="79"/>
      <c r="W24" s="80"/>
      <c r="X24" s="79"/>
      <c r="Y24" s="80"/>
      <c r="Z24" s="80"/>
      <c r="AA24" s="80"/>
      <c r="AB24" s="81"/>
      <c r="AC24" s="81"/>
    </row>
    <row r="25" spans="1:29" s="17" customFormat="1" ht="12">
      <c r="A25" s="83" t="s">
        <v>18</v>
      </c>
      <c r="B25" s="84">
        <f>+'[2]mercancías'!Y41</f>
        <v>32168498</v>
      </c>
      <c r="C25" s="85">
        <f t="shared" si="3"/>
        <v>1.4468631703391508</v>
      </c>
      <c r="D25" s="84">
        <f>+'[2]mercancías'!AD41</f>
        <v>35072912</v>
      </c>
      <c r="E25" s="85">
        <f t="shared" si="4"/>
        <v>1.5227253802635095</v>
      </c>
      <c r="F25" s="85">
        <f t="shared" si="0"/>
        <v>9.028752290517263</v>
      </c>
      <c r="G25" s="85">
        <f t="shared" si="1"/>
        <v>0.13063369163264676</v>
      </c>
      <c r="H25" s="85"/>
      <c r="I25" s="84">
        <f>+'[2]mercancías'!Y41</f>
        <v>32168498</v>
      </c>
      <c r="J25" s="85">
        <f t="shared" si="5"/>
        <v>1.4468631703391508</v>
      </c>
      <c r="K25" s="84">
        <f>+'[2]mercancías'!AD41</f>
        <v>35072912</v>
      </c>
      <c r="L25" s="85">
        <f t="shared" si="6"/>
        <v>1.5227253802635095</v>
      </c>
      <c r="M25" s="85">
        <f t="shared" si="2"/>
        <v>9.028752290517263</v>
      </c>
      <c r="N25" s="85">
        <f t="shared" si="7"/>
        <v>0.13063369163264676</v>
      </c>
      <c r="O25" s="85"/>
      <c r="P25" s="84">
        <f>+'[2]mercancías'!U41+'[2]mercancías'!V41+'[2]mercancías'!W41+'[2]mercancías'!Y41</f>
        <v>131748974</v>
      </c>
      <c r="Q25" s="85">
        <f t="shared" si="8"/>
        <v>1.429298965620705</v>
      </c>
      <c r="R25" s="84">
        <f>+'[2]mercancías'!Z41+'[2]mercancías'!AA41+'[2]mercancías'!AB41+'[2]mercancías'!AD41</f>
        <v>147491880</v>
      </c>
      <c r="S25" s="85">
        <f t="shared" si="9"/>
        <v>1.5152025205945556</v>
      </c>
      <c r="T25" s="85">
        <f t="shared" si="10"/>
        <v>11.949167816669297</v>
      </c>
      <c r="U25" s="85">
        <f t="shared" si="11"/>
        <v>0.17078933200393642</v>
      </c>
      <c r="V25" s="84"/>
      <c r="W25" s="85"/>
      <c r="X25" s="84"/>
      <c r="Y25" s="85"/>
      <c r="Z25" s="85"/>
      <c r="AA25" s="85"/>
      <c r="AB25" s="81"/>
      <c r="AC25" s="81"/>
    </row>
    <row r="26" spans="1:29" s="17" customFormat="1" ht="12">
      <c r="A26" s="78" t="s">
        <v>19</v>
      </c>
      <c r="B26" s="79">
        <f>+'[2]mercancías'!Y42</f>
        <v>55579815</v>
      </c>
      <c r="C26" s="80">
        <f t="shared" si="3"/>
        <v>2.4998489931909</v>
      </c>
      <c r="D26" s="79">
        <f>+'[2]mercancías'!AD42</f>
        <v>57441304</v>
      </c>
      <c r="E26" s="80">
        <f t="shared" si="4"/>
        <v>2.4938713807462536</v>
      </c>
      <c r="F26" s="80">
        <f t="shared" si="0"/>
        <v>3.349217697108204</v>
      </c>
      <c r="G26" s="80">
        <f t="shared" si="1"/>
        <v>0.08372538488093088</v>
      </c>
      <c r="H26" s="80"/>
      <c r="I26" s="79">
        <f>+'[2]mercancías'!Y42</f>
        <v>55579815</v>
      </c>
      <c r="J26" s="80">
        <f t="shared" si="5"/>
        <v>2.4998489931909</v>
      </c>
      <c r="K26" s="79">
        <f>+'[2]mercancías'!AD42</f>
        <v>57441304</v>
      </c>
      <c r="L26" s="80">
        <f t="shared" si="6"/>
        <v>2.4938713807462536</v>
      </c>
      <c r="M26" s="80">
        <f t="shared" si="2"/>
        <v>3.349217697108204</v>
      </c>
      <c r="N26" s="80">
        <f t="shared" si="7"/>
        <v>0.08372538488093088</v>
      </c>
      <c r="O26" s="80"/>
      <c r="P26" s="79">
        <f>+'[2]mercancías'!U42+'[2]mercancías'!V42+'[2]mercancías'!W42+'[2]mercancías'!Y42</f>
        <v>219953868</v>
      </c>
      <c r="Q26" s="80">
        <f t="shared" si="8"/>
        <v>2.3862032961006063</v>
      </c>
      <c r="R26" s="79">
        <f>+'[2]mercancías'!Z42+'[2]mercancías'!AA42+'[2]mercancías'!AB42+'[2]mercancías'!AD42</f>
        <v>236657803</v>
      </c>
      <c r="S26" s="80">
        <f t="shared" si="9"/>
        <v>2.431215193839619</v>
      </c>
      <c r="T26" s="80">
        <f t="shared" si="10"/>
        <v>7.594290180884657</v>
      </c>
      <c r="U26" s="80">
        <f t="shared" si="11"/>
        <v>0.18121520261171437</v>
      </c>
      <c r="V26" s="79"/>
      <c r="W26" s="80"/>
      <c r="X26" s="79"/>
      <c r="Y26" s="80"/>
      <c r="Z26" s="80"/>
      <c r="AA26" s="80"/>
      <c r="AB26" s="81"/>
      <c r="AC26" s="81"/>
    </row>
    <row r="27" spans="1:29" s="17" customFormat="1" ht="12">
      <c r="A27" s="83" t="s">
        <v>20</v>
      </c>
      <c r="B27" s="84">
        <f>+'[2]mercancías'!Y43</f>
        <v>96161196</v>
      </c>
      <c r="C27" s="85">
        <f t="shared" si="3"/>
        <v>4.325103799007477</v>
      </c>
      <c r="D27" s="84">
        <f>+'[2]mercancías'!AD43</f>
        <v>107646128</v>
      </c>
      <c r="E27" s="85">
        <f t="shared" si="4"/>
        <v>4.673563780295586</v>
      </c>
      <c r="F27" s="85">
        <f t="shared" si="0"/>
        <v>11.943416344364103</v>
      </c>
      <c r="G27" s="85">
        <f t="shared" si="1"/>
        <v>0.5165651540413718</v>
      </c>
      <c r="H27" s="85"/>
      <c r="I27" s="84">
        <f>+'[2]mercancías'!Y43</f>
        <v>96161196</v>
      </c>
      <c r="J27" s="85">
        <f t="shared" si="5"/>
        <v>4.325103799007477</v>
      </c>
      <c r="K27" s="84">
        <f>+'[2]mercancías'!AD43</f>
        <v>107646128</v>
      </c>
      <c r="L27" s="85">
        <f t="shared" si="6"/>
        <v>4.673563780295586</v>
      </c>
      <c r="M27" s="85">
        <f t="shared" si="2"/>
        <v>11.943416344364103</v>
      </c>
      <c r="N27" s="85">
        <f t="shared" si="7"/>
        <v>0.5165651540413718</v>
      </c>
      <c r="O27" s="85"/>
      <c r="P27" s="84">
        <f>+'[2]mercancías'!U43+'[2]mercancías'!V43+'[2]mercancías'!W43+'[2]mercancías'!Y43</f>
        <v>386903062</v>
      </c>
      <c r="Q27" s="85">
        <f t="shared" si="8"/>
        <v>4.197377251014369</v>
      </c>
      <c r="R27" s="84">
        <f>+'[2]mercancías'!Z43+'[2]mercancías'!AA43+'[2]mercancías'!AB43+'[2]mercancías'!AD43</f>
        <v>504782310</v>
      </c>
      <c r="S27" s="85">
        <f t="shared" si="9"/>
        <v>5.185691771394754</v>
      </c>
      <c r="T27" s="85">
        <f t="shared" si="10"/>
        <v>30.46738565227483</v>
      </c>
      <c r="U27" s="85">
        <f t="shared" si="11"/>
        <v>1.2788311143473996</v>
      </c>
      <c r="V27" s="84"/>
      <c r="W27" s="85"/>
      <c r="X27" s="84"/>
      <c r="Y27" s="85"/>
      <c r="Z27" s="85"/>
      <c r="AA27" s="85"/>
      <c r="AB27" s="81"/>
      <c r="AC27" s="81"/>
    </row>
    <row r="28" spans="1:29" s="17" customFormat="1" ht="12">
      <c r="A28" s="91" t="s">
        <v>57</v>
      </c>
      <c r="B28" s="92">
        <f>+'[2]mercancías'!Y44</f>
        <v>2223326895</v>
      </c>
      <c r="C28" s="93">
        <f>(B28/$B$28)*100</f>
        <v>100</v>
      </c>
      <c r="D28" s="92">
        <f>+'[2]mercancías'!AD44</f>
        <v>2303298576</v>
      </c>
      <c r="E28" s="93">
        <f t="shared" si="4"/>
        <v>100</v>
      </c>
      <c r="F28" s="93">
        <f t="shared" si="0"/>
        <v>3.59693759742874</v>
      </c>
      <c r="G28" s="93">
        <f t="shared" si="1"/>
        <v>3.59693759742874</v>
      </c>
      <c r="H28" s="93"/>
      <c r="I28" s="92">
        <f>+'[2]mercancías'!Y44</f>
        <v>2223326895</v>
      </c>
      <c r="J28" s="93">
        <f>(I28/I$28)*100</f>
        <v>100</v>
      </c>
      <c r="K28" s="92">
        <f>+'[2]mercancías'!AD44</f>
        <v>2303298576</v>
      </c>
      <c r="L28" s="93">
        <f>(K28/K$28)*100</f>
        <v>100</v>
      </c>
      <c r="M28" s="93">
        <f t="shared" si="2"/>
        <v>3.59693759742874</v>
      </c>
      <c r="N28" s="93">
        <f t="shared" si="7"/>
        <v>3.59693759742874</v>
      </c>
      <c r="O28" s="93"/>
      <c r="P28" s="92">
        <f>+'[2]mercancías'!U44+'[2]mercancías'!V44+'[2]mercancías'!W44+'[2]mercancías'!Y44</f>
        <v>9217733810</v>
      </c>
      <c r="Q28" s="93">
        <f t="shared" si="8"/>
        <v>100</v>
      </c>
      <c r="R28" s="92">
        <f>+'[2]mercancías'!Z44+'[2]mercancías'!AA44+'[2]mercancías'!AB44+'[2]mercancías'!AD44</f>
        <v>9734136394</v>
      </c>
      <c r="S28" s="93">
        <f>+R28/$R$28*100</f>
        <v>100</v>
      </c>
      <c r="T28" s="93">
        <f>+(R28-P28)/P28*100</f>
        <v>5.602272691361219</v>
      </c>
      <c r="U28" s="93">
        <f t="shared" si="11"/>
        <v>5.602272691361219</v>
      </c>
      <c r="V28" s="92"/>
      <c r="W28" s="93"/>
      <c r="X28" s="92"/>
      <c r="Y28" s="93"/>
      <c r="Z28" s="93"/>
      <c r="AA28" s="93"/>
      <c r="AB28" s="81"/>
      <c r="AC28" s="81"/>
    </row>
    <row r="29" spans="1:29" s="17" customFormat="1" ht="12">
      <c r="A29" s="78"/>
      <c r="B29" s="79"/>
      <c r="C29" s="80"/>
      <c r="D29" s="79"/>
      <c r="E29" s="80"/>
      <c r="F29" s="80"/>
      <c r="G29" s="80"/>
      <c r="H29" s="80"/>
      <c r="I29" s="79"/>
      <c r="J29" s="80"/>
      <c r="K29" s="79"/>
      <c r="L29" s="80"/>
      <c r="M29" s="80"/>
      <c r="N29" s="80"/>
      <c r="O29" s="80"/>
      <c r="P29" s="79"/>
      <c r="Q29" s="80"/>
      <c r="R29" s="79"/>
      <c r="S29" s="80"/>
      <c r="T29" s="80"/>
      <c r="U29" s="80"/>
      <c r="V29" s="79"/>
      <c r="W29" s="80"/>
      <c r="X29" s="79"/>
      <c r="Y29" s="80"/>
      <c r="Z29" s="80"/>
      <c r="AA29" s="80"/>
      <c r="AB29" s="81"/>
      <c r="AC29" s="81"/>
    </row>
    <row r="30" spans="1:29" s="67" customFormat="1" ht="12">
      <c r="A30" s="31" t="s">
        <v>54</v>
      </c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7"/>
      <c r="AC30" s="17"/>
    </row>
    <row r="31" spans="1:29" s="67" customFormat="1" ht="12">
      <c r="A31" s="11" t="s">
        <v>82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7"/>
      <c r="AC31" s="17"/>
    </row>
    <row r="32" spans="1:27" s="67" customFormat="1" ht="12">
      <c r="A32" s="11" t="s">
        <v>92</v>
      </c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s="67" customFormat="1" ht="12">
      <c r="A33" s="11" t="s">
        <v>93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s="67" customFormat="1" ht="13.5">
      <c r="A34" s="63" t="s">
        <v>102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ht="12.75">
      <c r="B35" s="6"/>
    </row>
    <row r="36" spans="1:3" ht="12.75">
      <c r="A36" s="78"/>
      <c r="B36" s="19"/>
      <c r="C36" s="19"/>
    </row>
    <row r="37" spans="1:3" ht="12.75">
      <c r="A37" s="78"/>
      <c r="B37" s="19"/>
      <c r="C37" s="19"/>
    </row>
    <row r="38" spans="1:3" ht="12.75">
      <c r="A38" s="83"/>
      <c r="B38" s="19"/>
      <c r="C38" s="19"/>
    </row>
    <row r="39" spans="1:3" ht="12.75">
      <c r="A39" s="83"/>
      <c r="B39" s="19"/>
      <c r="C39" s="19"/>
    </row>
    <row r="40" spans="1:3" ht="12.75">
      <c r="A40" s="78"/>
      <c r="B40" s="19"/>
      <c r="C40" s="19"/>
    </row>
    <row r="41" spans="1:3" ht="12.75">
      <c r="A41" s="83"/>
      <c r="B41" s="19"/>
      <c r="C41" s="19"/>
    </row>
    <row r="42" spans="1:3" ht="12.75">
      <c r="A42" s="83"/>
      <c r="B42" s="19"/>
      <c r="C42" s="19"/>
    </row>
    <row r="43" spans="1:3" ht="12.75">
      <c r="A43" s="78"/>
      <c r="B43" s="19"/>
      <c r="C43" s="19"/>
    </row>
    <row r="44" spans="1:3" ht="12.75">
      <c r="A44" s="83"/>
      <c r="B44" s="19"/>
      <c r="C44" s="19"/>
    </row>
    <row r="45" spans="1:3" ht="12.75">
      <c r="A45" s="83"/>
      <c r="B45" s="19"/>
      <c r="C45" s="19"/>
    </row>
    <row r="46" spans="1:3" ht="12.75">
      <c r="A46" s="78"/>
      <c r="B46" s="19"/>
      <c r="C46" s="19"/>
    </row>
    <row r="47" spans="1:3" ht="12.75">
      <c r="A47" s="78"/>
      <c r="B47" s="19"/>
      <c r="C47" s="19"/>
    </row>
    <row r="48" spans="1:3" ht="12.75">
      <c r="A48" s="78"/>
      <c r="B48" s="19"/>
      <c r="C48" s="19"/>
    </row>
    <row r="49" spans="1:3" ht="12.75">
      <c r="A49" s="83"/>
      <c r="B49" s="19"/>
      <c r="C49" s="19"/>
    </row>
    <row r="50" spans="1:3" ht="12.75">
      <c r="A50" s="17"/>
      <c r="B50" s="19"/>
      <c r="C50" s="19"/>
    </row>
    <row r="51" spans="1:3" ht="12.75">
      <c r="A51" s="19"/>
      <c r="B51" s="19"/>
      <c r="C51" s="19"/>
    </row>
    <row r="52" spans="1:3" ht="12.75">
      <c r="A52" s="19"/>
      <c r="B52" s="19"/>
      <c r="C52" s="19"/>
    </row>
  </sheetData>
  <mergeCells count="3">
    <mergeCell ref="P11:Q11"/>
    <mergeCell ref="R11:S11"/>
    <mergeCell ref="X11:AA11"/>
  </mergeCells>
  <printOptions horizontalCentered="1" verticalCentered="1"/>
  <pageMargins left="0.33" right="0.67" top="0.63" bottom="0.984251968503937" header="0.5118110236220472" footer="0.5118110236220472"/>
  <pageSetup fitToHeight="1" fitToWidth="1" horizontalDpi="300" verticalDpi="300" orientation="landscape" scale="52" r:id="rId2"/>
  <headerFooter alignWithMargins="0">
    <oddFooter>&amp;R&amp;8El Departamento Administrativo Nacional de Estadística DANE se reserva los derechos de autor
Ley 23 82 /  ley 44 93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412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" width="28.140625" style="3" customWidth="1"/>
    <col min="2" max="2" width="13.421875" style="3" customWidth="1"/>
    <col min="3" max="3" width="10.8515625" style="3" customWidth="1"/>
    <col min="4" max="4" width="14.8515625" style="3" customWidth="1"/>
    <col min="5" max="5" width="10.421875" style="3" customWidth="1"/>
    <col min="6" max="6" width="11.00390625" style="3" customWidth="1"/>
    <col min="7" max="7" width="10.00390625" style="3" customWidth="1"/>
    <col min="8" max="8" width="2.140625" style="3" customWidth="1"/>
    <col min="9" max="9" width="13.8515625" style="3" customWidth="1"/>
    <col min="10" max="10" width="11.28125" style="3" customWidth="1"/>
    <col min="11" max="11" width="15.28125" style="3" customWidth="1"/>
    <col min="12" max="12" width="10.57421875" style="3" customWidth="1"/>
    <col min="13" max="13" width="10.8515625" style="3" customWidth="1"/>
    <col min="14" max="14" width="9.57421875" style="3" customWidth="1"/>
    <col min="15" max="15" width="2.140625" style="3" customWidth="1"/>
    <col min="16" max="16" width="13.28125" style="3" customWidth="1"/>
    <col min="17" max="17" width="10.8515625" style="3" customWidth="1"/>
    <col min="18" max="18" width="16.28125" style="3" customWidth="1"/>
    <col min="19" max="19" width="9.8515625" style="3" customWidth="1"/>
    <col min="20" max="20" width="10.57421875" style="3" customWidth="1"/>
    <col min="21" max="21" width="9.421875" style="3" customWidth="1"/>
    <col min="22" max="22" width="10.421875" style="3" hidden="1" customWidth="1"/>
    <col min="23" max="23" width="8.421875" style="3" hidden="1" customWidth="1"/>
    <col min="24" max="24" width="10.57421875" style="3" hidden="1" customWidth="1"/>
    <col min="25" max="25" width="8.57421875" style="3" hidden="1" customWidth="1"/>
    <col min="26" max="26" width="9.28125" style="3" hidden="1" customWidth="1"/>
    <col min="27" max="27" width="7.7109375" style="3" hidden="1" customWidth="1"/>
    <col min="28" max="16384" width="11.421875" style="99" customWidth="1"/>
  </cols>
  <sheetData>
    <row r="1" ht="57.75" customHeight="1"/>
    <row r="2" ht="16.5" customHeight="1"/>
    <row r="3" spans="1:21" ht="15">
      <c r="A3" s="4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</row>
    <row r="4" spans="1:21" ht="17.25">
      <c r="A4" s="41" t="s">
        <v>97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3"/>
      <c r="T4" s="13"/>
      <c r="U4" s="13"/>
    </row>
    <row r="5" spans="1:21" ht="15">
      <c r="A5" s="41" t="s">
        <v>108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3"/>
      <c r="T5" s="13"/>
      <c r="U5" s="13"/>
    </row>
    <row r="6" spans="1:21" ht="15">
      <c r="A6" s="41" t="s">
        <v>118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3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6" ht="15">
      <c r="A8" s="42"/>
      <c r="B8" s="6"/>
      <c r="D8" s="6"/>
      <c r="F8" s="6"/>
    </row>
    <row r="9" spans="1:24" ht="13.5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R9" s="21" t="s">
        <v>50</v>
      </c>
      <c r="S9" s="25"/>
      <c r="T9" s="25"/>
      <c r="U9" s="25"/>
      <c r="X9" s="8" t="s">
        <v>0</v>
      </c>
    </row>
    <row r="10" spans="1:27" s="100" customFormat="1" ht="12.75" thickTop="1">
      <c r="A10" s="45"/>
      <c r="B10" s="45" t="s">
        <v>2</v>
      </c>
      <c r="C10" s="45"/>
      <c r="D10" s="45"/>
      <c r="E10" s="45"/>
      <c r="F10" s="45"/>
      <c r="G10" s="45"/>
      <c r="H10" s="46"/>
      <c r="I10" s="45" t="s">
        <v>3</v>
      </c>
      <c r="J10" s="45"/>
      <c r="K10" s="45"/>
      <c r="L10" s="45"/>
      <c r="M10" s="45"/>
      <c r="N10" s="45"/>
      <c r="O10" s="45"/>
      <c r="P10" s="45" t="s">
        <v>90</v>
      </c>
      <c r="Q10" s="45"/>
      <c r="R10" s="45"/>
      <c r="S10" s="45"/>
      <c r="T10" s="45"/>
      <c r="U10" s="45"/>
      <c r="V10" s="45" t="s">
        <v>4</v>
      </c>
      <c r="W10" s="45"/>
      <c r="X10" s="45"/>
      <c r="Y10" s="45"/>
      <c r="Z10" s="45"/>
      <c r="AA10" s="45"/>
    </row>
    <row r="11" spans="1:27" s="100" customFormat="1" ht="26.25" customHeight="1">
      <c r="A11" s="49"/>
      <c r="B11" s="50" t="s">
        <v>110</v>
      </c>
      <c r="C11" s="50"/>
      <c r="D11" s="50" t="s">
        <v>111</v>
      </c>
      <c r="E11" s="50"/>
      <c r="F11" s="50"/>
      <c r="G11" s="50"/>
      <c r="H11" s="51"/>
      <c r="I11" s="50" t="s">
        <v>112</v>
      </c>
      <c r="J11" s="50"/>
      <c r="K11" s="52" t="s">
        <v>113</v>
      </c>
      <c r="L11" s="49"/>
      <c r="M11" s="50"/>
      <c r="N11" s="50"/>
      <c r="O11" s="50"/>
      <c r="P11" s="104" t="s">
        <v>114</v>
      </c>
      <c r="Q11" s="104"/>
      <c r="R11" s="104" t="s">
        <v>115</v>
      </c>
      <c r="S11" s="104"/>
      <c r="T11" s="50"/>
      <c r="U11" s="50"/>
      <c r="V11" s="50">
        <v>2003</v>
      </c>
      <c r="W11" s="50"/>
      <c r="X11" s="103">
        <v>2005</v>
      </c>
      <c r="Y11" s="103"/>
      <c r="Z11" s="103"/>
      <c r="AA11" s="103"/>
    </row>
    <row r="12" spans="1:29" s="100" customFormat="1" ht="37.5" customHeight="1">
      <c r="A12" s="53" t="s">
        <v>104</v>
      </c>
      <c r="B12" s="54" t="s">
        <v>6</v>
      </c>
      <c r="C12" s="54" t="s">
        <v>7</v>
      </c>
      <c r="D12" s="54" t="s">
        <v>6</v>
      </c>
      <c r="E12" s="54" t="s">
        <v>7</v>
      </c>
      <c r="F12" s="54" t="s">
        <v>8</v>
      </c>
      <c r="G12" s="54" t="s">
        <v>43</v>
      </c>
      <c r="H12" s="54"/>
      <c r="I12" s="54" t="s">
        <v>6</v>
      </c>
      <c r="J12" s="54" t="s">
        <v>7</v>
      </c>
      <c r="K12" s="54" t="s">
        <v>6</v>
      </c>
      <c r="L12" s="54" t="s">
        <v>7</v>
      </c>
      <c r="M12" s="54" t="s">
        <v>8</v>
      </c>
      <c r="N12" s="54" t="s">
        <v>43</v>
      </c>
      <c r="O12" s="54"/>
      <c r="P12" s="54" t="s">
        <v>6</v>
      </c>
      <c r="Q12" s="54" t="s">
        <v>7</v>
      </c>
      <c r="R12" s="54" t="s">
        <v>6</v>
      </c>
      <c r="S12" s="54" t="s">
        <v>7</v>
      </c>
      <c r="T12" s="54" t="s">
        <v>8</v>
      </c>
      <c r="U12" s="54" t="s">
        <v>43</v>
      </c>
      <c r="V12" s="54" t="s">
        <v>6</v>
      </c>
      <c r="W12" s="54" t="s">
        <v>7</v>
      </c>
      <c r="X12" s="54" t="s">
        <v>6</v>
      </c>
      <c r="Y12" s="54" t="s">
        <v>7</v>
      </c>
      <c r="Z12" s="54" t="s">
        <v>8</v>
      </c>
      <c r="AA12" s="54" t="s">
        <v>9</v>
      </c>
      <c r="AB12" s="16"/>
      <c r="AC12" s="16"/>
    </row>
    <row r="13" spans="1:29" ht="10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4"/>
    </row>
    <row r="14" spans="1:29" s="17" customFormat="1" ht="12">
      <c r="A14" s="78" t="s">
        <v>21</v>
      </c>
      <c r="B14" s="84">
        <f>+'[2]ciiu'!S4</f>
        <v>70401036</v>
      </c>
      <c r="C14" s="80">
        <f>(B14/B22)*100</f>
        <v>1.5575418712731084</v>
      </c>
      <c r="D14" s="79">
        <f>+'[2]ciiu'!X4</f>
        <v>80081677</v>
      </c>
      <c r="E14" s="80">
        <f>(D14/D22)*100</f>
        <v>1.6144263789375322</v>
      </c>
      <c r="F14" s="80">
        <f aca="true" t="shared" si="0" ref="F14:F22">((D14-B14)/B14)*100</f>
        <v>13.75070815719246</v>
      </c>
      <c r="G14" s="80">
        <f>+C14*F14/100</f>
        <v>0.2141730371448394</v>
      </c>
      <c r="H14" s="80"/>
      <c r="I14" s="79">
        <f>+'[2]ciiu'!S4</f>
        <v>70401036</v>
      </c>
      <c r="J14" s="80">
        <f>(I14/I22)*100</f>
        <v>1.5575418712731084</v>
      </c>
      <c r="K14" s="79">
        <f>+'[2]ciiu'!X4</f>
        <v>80081677</v>
      </c>
      <c r="L14" s="80">
        <f>(K14/K22)*100</f>
        <v>1.6144263789375322</v>
      </c>
      <c r="M14" s="80">
        <f aca="true" t="shared" si="1" ref="M14:M22">((K14-I14)/I14)*100</f>
        <v>13.75070815719246</v>
      </c>
      <c r="N14" s="80">
        <f>+J14*M14/100</f>
        <v>0.2141730371448394</v>
      </c>
      <c r="O14" s="80"/>
      <c r="P14" s="79">
        <f>+'[2]ciiu'!O4+'[2]ciiu'!P4+'[2]ciiu'!Q4+'[2]ciiu'!S4</f>
        <v>263669900</v>
      </c>
      <c r="Q14" s="80">
        <f>(P14/P22)*100</f>
        <v>1.4559627256658423</v>
      </c>
      <c r="R14" s="79">
        <f>+'[2]ciiu'!T4+'[2]ciiu'!U4+'[2]ciiu'!V4+'[2]ciiu'!X4</f>
        <v>307107956</v>
      </c>
      <c r="S14" s="80">
        <f>(R14/R22)*100</f>
        <v>1.5238003271941558</v>
      </c>
      <c r="T14" s="80">
        <f aca="true" t="shared" si="2" ref="T14:T22">((R14-P14)/P14)*100</f>
        <v>16.47440834164233</v>
      </c>
      <c r="U14" s="80">
        <f>+Q14*T14/100</f>
        <v>0.2398612447282966</v>
      </c>
      <c r="V14" s="79"/>
      <c r="W14" s="80"/>
      <c r="X14" s="79"/>
      <c r="Y14" s="80"/>
      <c r="Z14" s="80"/>
      <c r="AA14" s="80"/>
      <c r="AB14" s="81"/>
      <c r="AC14" s="81"/>
    </row>
    <row r="15" spans="1:29" s="17" customFormat="1" ht="12">
      <c r="A15" s="83" t="s">
        <v>22</v>
      </c>
      <c r="B15" s="84">
        <f>+'[2]ciiu'!S5</f>
        <v>3597840098</v>
      </c>
      <c r="C15" s="85">
        <f>(B15/B22)*100</f>
        <v>79.59807010198462</v>
      </c>
      <c r="D15" s="84">
        <f>+'[2]ciiu'!X5</f>
        <v>3914607557</v>
      </c>
      <c r="E15" s="85">
        <f>(D15/D22)*100</f>
        <v>78.91749948254716</v>
      </c>
      <c r="F15" s="85">
        <f t="shared" si="0"/>
        <v>8.804378470741032</v>
      </c>
      <c r="G15" s="85">
        <f aca="true" t="shared" si="3" ref="G15:G22">+C15*F15/100</f>
        <v>7.008115347184488</v>
      </c>
      <c r="H15" s="85"/>
      <c r="I15" s="84">
        <f>+'[2]ciiu'!S5</f>
        <v>3597840098</v>
      </c>
      <c r="J15" s="85">
        <f>(I15/I22)*100</f>
        <v>79.59807010198462</v>
      </c>
      <c r="K15" s="84">
        <f>+'[2]ciiu'!X5</f>
        <v>3914607557</v>
      </c>
      <c r="L15" s="85">
        <f>(K15/K22)*100</f>
        <v>78.91749948254716</v>
      </c>
      <c r="M15" s="85">
        <f t="shared" si="1"/>
        <v>8.804378470741032</v>
      </c>
      <c r="N15" s="85">
        <f aca="true" t="shared" si="4" ref="N15:N22">+J15*M15/100</f>
        <v>7.008115347184488</v>
      </c>
      <c r="O15" s="85"/>
      <c r="P15" s="84">
        <f>+'[2]ciiu'!O5+'[2]ciiu'!P5+'[2]ciiu'!Q5+'[2]ciiu'!S5</f>
        <v>14575749887</v>
      </c>
      <c r="Q15" s="85">
        <f>(P15/P22)*100</f>
        <v>80.48604916260868</v>
      </c>
      <c r="R15" s="84">
        <f>+'[2]ciiu'!T5+'[2]ciiu'!U5+'[2]ciiu'!V5+'[2]ciiu'!X5</f>
        <v>15854162495</v>
      </c>
      <c r="S15" s="85">
        <f>(R15/R22)*100</f>
        <v>78.66477414629503</v>
      </c>
      <c r="T15" s="85">
        <f t="shared" si="2"/>
        <v>8.770818777154007</v>
      </c>
      <c r="U15" s="85">
        <f aca="true" t="shared" si="5" ref="U15:U22">+Q15*T15/100</f>
        <v>7.059285512943487</v>
      </c>
      <c r="V15" s="84"/>
      <c r="W15" s="85"/>
      <c r="X15" s="84"/>
      <c r="Y15" s="85"/>
      <c r="Z15" s="85"/>
      <c r="AA15" s="85"/>
      <c r="AB15" s="81"/>
      <c r="AC15" s="81"/>
    </row>
    <row r="16" spans="1:29" s="17" customFormat="1" ht="12">
      <c r="A16" s="86">
        <v>5219</v>
      </c>
      <c r="B16" s="79">
        <f>+'[2]ciiu'!S6</f>
        <v>295238593</v>
      </c>
      <c r="C16" s="80">
        <f>(B16/B22)*100</f>
        <v>6.531813972357731</v>
      </c>
      <c r="D16" s="79">
        <f>+'[2]ciiu'!X6</f>
        <v>371464184</v>
      </c>
      <c r="E16" s="80">
        <f>(D16/D22)*100</f>
        <v>7.488624114104218</v>
      </c>
      <c r="F16" s="80">
        <f t="shared" si="0"/>
        <v>25.818301809885675</v>
      </c>
      <c r="G16" s="80">
        <f t="shared" si="3"/>
        <v>1.6864034450436014</v>
      </c>
      <c r="H16" s="80"/>
      <c r="I16" s="79">
        <f>+'[2]ciiu'!S6</f>
        <v>295238593</v>
      </c>
      <c r="J16" s="80">
        <f>(I16/I22)*100</f>
        <v>6.531813972357731</v>
      </c>
      <c r="K16" s="79">
        <f>+'[2]ciiu'!X6</f>
        <v>371464184</v>
      </c>
      <c r="L16" s="80">
        <f>(K16/K22)*100</f>
        <v>7.488624114104218</v>
      </c>
      <c r="M16" s="80">
        <f t="shared" si="1"/>
        <v>25.818301809885675</v>
      </c>
      <c r="N16" s="80">
        <f t="shared" si="4"/>
        <v>1.6864034450436014</v>
      </c>
      <c r="O16" s="80"/>
      <c r="P16" s="79">
        <f>+'[2]ciiu'!O6+'[2]ciiu'!P6+'[2]ciiu'!Q6+'[2]ciiu'!S6</f>
        <v>1068765325</v>
      </c>
      <c r="Q16" s="80">
        <f>(P16/P22)*100</f>
        <v>5.901631076145361</v>
      </c>
      <c r="R16" s="79">
        <f>+'[2]ciiu'!T6+'[2]ciiu'!U6+'[2]ciiu'!V6+'[2]ciiu'!X6</f>
        <v>1580223597</v>
      </c>
      <c r="S16" s="80">
        <f>(R16/R22)*100</f>
        <v>7.840712645518456</v>
      </c>
      <c r="T16" s="80">
        <f t="shared" si="2"/>
        <v>47.85505854617804</v>
      </c>
      <c r="U16" s="80">
        <f t="shared" si="5"/>
        <v>2.8242290066687996</v>
      </c>
      <c r="V16" s="79"/>
      <c r="W16" s="80"/>
      <c r="X16" s="79"/>
      <c r="Y16" s="80"/>
      <c r="Z16" s="80"/>
      <c r="AA16" s="80"/>
      <c r="AB16" s="81"/>
      <c r="AC16" s="81"/>
    </row>
    <row r="17" spans="1:29" s="17" customFormat="1" ht="12">
      <c r="A17" s="83" t="s">
        <v>23</v>
      </c>
      <c r="B17" s="84">
        <f>+'[2]ciiu'!S7</f>
        <v>250370661</v>
      </c>
      <c r="C17" s="85">
        <f>(B17/B22)*100</f>
        <v>5.539162631723559</v>
      </c>
      <c r="D17" s="84">
        <f>+'[2]ciiu'!X7</f>
        <v>264802483</v>
      </c>
      <c r="E17" s="85">
        <f>(D17/D22)*100</f>
        <v>5.338351165689967</v>
      </c>
      <c r="F17" s="85">
        <f t="shared" si="0"/>
        <v>5.7641825692987245</v>
      </c>
      <c r="G17" s="85">
        <f t="shared" si="3"/>
        <v>0.3192874469029179</v>
      </c>
      <c r="H17" s="85"/>
      <c r="I17" s="84">
        <f>+'[2]ciiu'!S7</f>
        <v>250370661</v>
      </c>
      <c r="J17" s="85">
        <f>(I17/I22)*100</f>
        <v>5.539162631723559</v>
      </c>
      <c r="K17" s="84">
        <f>+'[2]ciiu'!X7</f>
        <v>264802483</v>
      </c>
      <c r="L17" s="85">
        <f>(K17/K22)*100</f>
        <v>5.338351165689967</v>
      </c>
      <c r="M17" s="85">
        <f t="shared" si="1"/>
        <v>5.7641825692987245</v>
      </c>
      <c r="N17" s="85">
        <f t="shared" si="4"/>
        <v>0.3192874469029179</v>
      </c>
      <c r="O17" s="85"/>
      <c r="P17" s="84">
        <f>+'[2]ciiu'!O7+'[2]ciiu'!P7+'[2]ciiu'!Q7+'[2]ciiu'!S7</f>
        <v>960120718</v>
      </c>
      <c r="Q17" s="85">
        <f>(P17/P22)*100</f>
        <v>5.301704811764731</v>
      </c>
      <c r="R17" s="84">
        <f>+'[2]ciiu'!T7+'[2]ciiu'!U7+'[2]ciiu'!V7+'[2]ciiu'!X7</f>
        <v>1004927816</v>
      </c>
      <c r="S17" s="85">
        <f>(R17/R22)*100</f>
        <v>4.9862248922893695</v>
      </c>
      <c r="T17" s="85">
        <f t="shared" si="2"/>
        <v>4.666819198874948</v>
      </c>
      <c r="U17" s="85">
        <f t="shared" si="5"/>
        <v>0.24742097802311339</v>
      </c>
      <c r="V17" s="84"/>
      <c r="W17" s="85"/>
      <c r="X17" s="84"/>
      <c r="Y17" s="85"/>
      <c r="Z17" s="85"/>
      <c r="AA17" s="85"/>
      <c r="AB17" s="81"/>
      <c r="AC17" s="81"/>
    </row>
    <row r="18" spans="1:29" s="17" customFormat="1" ht="12">
      <c r="A18" s="78" t="s">
        <v>74</v>
      </c>
      <c r="B18" s="79">
        <f>+'[2]ciiu'!S8</f>
        <v>132973079</v>
      </c>
      <c r="C18" s="80">
        <f>(B18/B22)*100</f>
        <v>2.9418762856644163</v>
      </c>
      <c r="D18" s="79">
        <f>+'[2]ciiu'!X8</f>
        <v>137218952</v>
      </c>
      <c r="E18" s="80">
        <f>(D18/D22)*100</f>
        <v>2.7662994095261397</v>
      </c>
      <c r="F18" s="80">
        <f t="shared" si="0"/>
        <v>3.193032027181983</v>
      </c>
      <c r="G18" s="80">
        <f t="shared" si="3"/>
        <v>0.09393505200133653</v>
      </c>
      <c r="H18" s="80"/>
      <c r="I18" s="79">
        <f>+'[2]ciiu'!S8</f>
        <v>132973079</v>
      </c>
      <c r="J18" s="80">
        <f>(I18/I22)*100</f>
        <v>2.9418762856644163</v>
      </c>
      <c r="K18" s="79">
        <f>+'[2]ciiu'!X8</f>
        <v>137218952</v>
      </c>
      <c r="L18" s="80">
        <f>(K18/K22)*100</f>
        <v>2.7662994095261397</v>
      </c>
      <c r="M18" s="80">
        <f t="shared" si="1"/>
        <v>3.193032027181983</v>
      </c>
      <c r="N18" s="80">
        <f t="shared" si="4"/>
        <v>0.09393505200133653</v>
      </c>
      <c r="O18" s="80"/>
      <c r="P18" s="79">
        <f>+'[2]ciiu'!O8+'[2]ciiu'!P8+'[2]ciiu'!Q8+'[2]ciiu'!S8</f>
        <v>654194816</v>
      </c>
      <c r="Q18" s="80">
        <f>(P18/P22)*100</f>
        <v>3.6124080428589846</v>
      </c>
      <c r="R18" s="79">
        <f>+'[2]ciiu'!T8+'[2]ciiu'!U8+'[2]ciiu'!V8+'[2]ciiu'!X8</f>
        <v>705764477</v>
      </c>
      <c r="S18" s="80">
        <f>(R18/R22)*100</f>
        <v>3.501843960612379</v>
      </c>
      <c r="T18" s="80">
        <f t="shared" si="2"/>
        <v>7.882921071633805</v>
      </c>
      <c r="U18" s="80">
        <f t="shared" si="5"/>
        <v>0.2847632748039252</v>
      </c>
      <c r="V18" s="79"/>
      <c r="W18" s="80"/>
      <c r="X18" s="79"/>
      <c r="Y18" s="80"/>
      <c r="Z18" s="80"/>
      <c r="AA18" s="80"/>
      <c r="AB18" s="81"/>
      <c r="AC18" s="81"/>
    </row>
    <row r="19" spans="1:29" s="17" customFormat="1" ht="12">
      <c r="A19" s="83" t="s">
        <v>75</v>
      </c>
      <c r="B19" s="84">
        <f>+'[2]ciiu'!S9</f>
        <v>55597922</v>
      </c>
      <c r="C19" s="85">
        <f>(B19/B22)*100</f>
        <v>1.2300400163255596</v>
      </c>
      <c r="D19" s="84">
        <f>+'[2]ciiu'!X9</f>
        <v>56132995</v>
      </c>
      <c r="E19" s="85">
        <f>(D19/D22)*100</f>
        <v>1.1316269994791517</v>
      </c>
      <c r="F19" s="85">
        <f t="shared" si="0"/>
        <v>0.962397479531699</v>
      </c>
      <c r="G19" s="85">
        <f t="shared" si="3"/>
        <v>0.011837874114348484</v>
      </c>
      <c r="H19" s="85"/>
      <c r="I19" s="84">
        <f>+'[2]ciiu'!S9</f>
        <v>55597922</v>
      </c>
      <c r="J19" s="85">
        <f>(I19/I22)*100</f>
        <v>1.2300400163255596</v>
      </c>
      <c r="K19" s="84">
        <f>+'[2]ciiu'!X9</f>
        <v>56132995</v>
      </c>
      <c r="L19" s="85">
        <f>(K19/K22)*100</f>
        <v>1.1316269994791517</v>
      </c>
      <c r="M19" s="85">
        <f t="shared" si="1"/>
        <v>0.962397479531699</v>
      </c>
      <c r="N19" s="85">
        <f t="shared" si="4"/>
        <v>0.011837874114348484</v>
      </c>
      <c r="O19" s="85"/>
      <c r="P19" s="84">
        <f>+'[2]ciiu'!O9+'[2]ciiu'!P9+'[2]ciiu'!Q9+'[2]ciiu'!S9</f>
        <v>240072681</v>
      </c>
      <c r="Q19" s="85">
        <f>(P19/P22)*100</f>
        <v>1.3256608926034645</v>
      </c>
      <c r="R19" s="84">
        <f>+'[2]ciiu'!T9+'[2]ciiu'!U9+'[2]ciiu'!V9+'[2]ciiu'!X9</f>
        <v>281039816</v>
      </c>
      <c r="S19" s="85">
        <f>(R19/R22)*100</f>
        <v>1.3944561031671396</v>
      </c>
      <c r="T19" s="85">
        <f t="shared" si="2"/>
        <v>17.064471821348135</v>
      </c>
      <c r="U19" s="85">
        <f t="shared" si="5"/>
        <v>0.22621702946495037</v>
      </c>
      <c r="V19" s="84"/>
      <c r="W19" s="85"/>
      <c r="X19" s="84"/>
      <c r="Y19" s="85"/>
      <c r="Z19" s="85"/>
      <c r="AA19" s="85"/>
      <c r="AB19" s="81"/>
      <c r="AC19" s="81"/>
    </row>
    <row r="20" spans="1:29" s="17" customFormat="1" ht="12">
      <c r="A20" s="78" t="s">
        <v>76</v>
      </c>
      <c r="B20" s="79">
        <f>+'[2]ciiu'!S10</f>
        <v>16812236</v>
      </c>
      <c r="C20" s="80">
        <f>(B20/B22)*100</f>
        <v>0.37195136616633195</v>
      </c>
      <c r="D20" s="79">
        <f>+'[2]ciiu'!X10</f>
        <v>14739035</v>
      </c>
      <c r="E20" s="80">
        <f>(D20/D22)*100</f>
        <v>0.29713522238156365</v>
      </c>
      <c r="F20" s="80">
        <f t="shared" si="0"/>
        <v>-12.331500699847421</v>
      </c>
      <c r="G20" s="80">
        <f t="shared" si="3"/>
        <v>-0.04586718532189327</v>
      </c>
      <c r="H20" s="80"/>
      <c r="I20" s="79">
        <f>+'[2]ciiu'!S10</f>
        <v>16812236</v>
      </c>
      <c r="J20" s="80">
        <f>(I20/I22)*100</f>
        <v>0.37195136616633195</v>
      </c>
      <c r="K20" s="79">
        <f>+'[2]ciiu'!X10</f>
        <v>14739035</v>
      </c>
      <c r="L20" s="80">
        <f>(K20/K22)*100</f>
        <v>0.29713522238156365</v>
      </c>
      <c r="M20" s="80">
        <f t="shared" si="1"/>
        <v>-12.331500699847421</v>
      </c>
      <c r="N20" s="80">
        <f t="shared" si="4"/>
        <v>-0.04586718532189327</v>
      </c>
      <c r="O20" s="80"/>
      <c r="P20" s="79">
        <f>+'[2]ciiu'!O10+'[2]ciiu'!P10+'[2]ciiu'!Q10+'[2]ciiu'!S10</f>
        <v>67858471</v>
      </c>
      <c r="Q20" s="80">
        <f>(P20/P22)*100</f>
        <v>0.3747086959743092</v>
      </c>
      <c r="R20" s="79">
        <f>+'[2]ciiu'!T10+'[2]ciiu'!U10+'[2]ciiu'!V10+'[2]ciiu'!X10</f>
        <v>67980589</v>
      </c>
      <c r="S20" s="80">
        <f>(R20/R22)*100</f>
        <v>0.3373043313832333</v>
      </c>
      <c r="T20" s="80">
        <f t="shared" si="2"/>
        <v>0.17995984613328528</v>
      </c>
      <c r="U20" s="80">
        <f t="shared" si="5"/>
        <v>0.0006743251927234066</v>
      </c>
      <c r="V20" s="79"/>
      <c r="W20" s="80"/>
      <c r="X20" s="79"/>
      <c r="Y20" s="80"/>
      <c r="Z20" s="80"/>
      <c r="AA20" s="80"/>
      <c r="AB20" s="81"/>
      <c r="AC20" s="81"/>
    </row>
    <row r="21" spans="1:29" s="17" customFormat="1" ht="12">
      <c r="A21" s="83" t="s">
        <v>24</v>
      </c>
      <c r="B21" s="84">
        <f>+'[2]ciiu'!S11</f>
        <v>100775583</v>
      </c>
      <c r="C21" s="85">
        <f>(B21/B22)*100</f>
        <v>2.22954375450467</v>
      </c>
      <c r="D21" s="84">
        <f>+'[2]ciiu'!X11</f>
        <v>121332732</v>
      </c>
      <c r="E21" s="85">
        <f>(D21/D22)*100</f>
        <v>2.446037227334263</v>
      </c>
      <c r="F21" s="85">
        <f t="shared" si="0"/>
        <v>20.39893830234651</v>
      </c>
      <c r="G21" s="85">
        <f t="shared" si="3"/>
        <v>0.4548032549052276</v>
      </c>
      <c r="H21" s="85"/>
      <c r="I21" s="84">
        <f>+'[2]ciiu'!S11</f>
        <v>100775583</v>
      </c>
      <c r="J21" s="85">
        <f>(I21/I22)*100</f>
        <v>2.22954375450467</v>
      </c>
      <c r="K21" s="84">
        <f>+'[2]ciiu'!X11</f>
        <v>121332732</v>
      </c>
      <c r="L21" s="85">
        <f>(K21/K22)*100</f>
        <v>2.446037227334263</v>
      </c>
      <c r="M21" s="85">
        <f t="shared" si="1"/>
        <v>20.39893830234651</v>
      </c>
      <c r="N21" s="85">
        <f t="shared" si="4"/>
        <v>0.4548032549052276</v>
      </c>
      <c r="O21" s="85"/>
      <c r="P21" s="84">
        <f>+'[2]ciiu'!O11+'[2]ciiu'!P11+'[2]ciiu'!Q11+'[2]ciiu'!S11</f>
        <v>279228247</v>
      </c>
      <c r="Q21" s="85">
        <f>(P21/P22)*100</f>
        <v>1.5418745923786334</v>
      </c>
      <c r="R21" s="84">
        <f>+'[2]ciiu'!T11+'[2]ciiu'!U11+'[2]ciiu'!V11+'[2]ciiu'!X11</f>
        <v>352874502</v>
      </c>
      <c r="S21" s="85">
        <f>(R21/R22)*100</f>
        <v>1.7508835935402298</v>
      </c>
      <c r="T21" s="85">
        <f t="shared" si="2"/>
        <v>26.37493011228194</v>
      </c>
      <c r="U21" s="85">
        <f t="shared" si="5"/>
        <v>0.40666834615889663</v>
      </c>
      <c r="V21" s="84"/>
      <c r="W21" s="85"/>
      <c r="X21" s="84"/>
      <c r="Y21" s="85"/>
      <c r="Z21" s="85"/>
      <c r="AA21" s="85"/>
      <c r="AB21" s="81"/>
      <c r="AC21" s="81"/>
    </row>
    <row r="22" spans="1:29" s="17" customFormat="1" ht="12">
      <c r="A22" s="78" t="s">
        <v>86</v>
      </c>
      <c r="B22" s="79">
        <f>+'[2]ciiu'!S12</f>
        <v>4520009208</v>
      </c>
      <c r="C22" s="80">
        <f>(B22/B22)*100</f>
        <v>100</v>
      </c>
      <c r="D22" s="79">
        <f>+'[2]ciiu'!X12</f>
        <v>4960379615</v>
      </c>
      <c r="E22" s="80">
        <f>(D22/D22)*100</f>
        <v>100</v>
      </c>
      <c r="F22" s="80">
        <f t="shared" si="0"/>
        <v>9.742688271974865</v>
      </c>
      <c r="G22" s="80">
        <f t="shared" si="3"/>
        <v>9.742688271974865</v>
      </c>
      <c r="H22" s="80"/>
      <c r="I22" s="79">
        <f>+'[2]ciiu'!S12</f>
        <v>4520009208</v>
      </c>
      <c r="J22" s="80">
        <f>(I22/I22)*100</f>
        <v>100</v>
      </c>
      <c r="K22" s="79">
        <f>+'[2]ciiu'!X12</f>
        <v>4960379615</v>
      </c>
      <c r="L22" s="80">
        <f>(K22/K22)*100</f>
        <v>100</v>
      </c>
      <c r="M22" s="80">
        <f t="shared" si="1"/>
        <v>9.742688271974865</v>
      </c>
      <c r="N22" s="80">
        <f t="shared" si="4"/>
        <v>9.742688271974865</v>
      </c>
      <c r="O22" s="80"/>
      <c r="P22" s="79">
        <f>+'[2]ciiu'!O12+'[2]ciiu'!P12+'[2]ciiu'!Q12+'[2]ciiu'!S12</f>
        <v>18109660045</v>
      </c>
      <c r="Q22" s="80">
        <f>(P22/P22)*100</f>
        <v>100</v>
      </c>
      <c r="R22" s="79">
        <f>+'[2]ciiu'!T12+'[2]ciiu'!U12+'[2]ciiu'!V12+'[2]ciiu'!X12</f>
        <v>20154081248</v>
      </c>
      <c r="S22" s="80">
        <f>(R22/R22)*100</f>
        <v>100</v>
      </c>
      <c r="T22" s="80">
        <f t="shared" si="2"/>
        <v>11.289119717984192</v>
      </c>
      <c r="U22" s="80">
        <f t="shared" si="5"/>
        <v>11.289119717984192</v>
      </c>
      <c r="V22" s="79"/>
      <c r="W22" s="80"/>
      <c r="X22" s="79"/>
      <c r="Y22" s="80"/>
      <c r="Z22" s="80"/>
      <c r="AA22" s="80"/>
      <c r="AB22" s="81"/>
      <c r="AC22" s="81"/>
    </row>
    <row r="23" spans="1:29" s="17" customFormat="1" ht="12">
      <c r="A23" s="78"/>
      <c r="B23" s="79"/>
      <c r="C23" s="80"/>
      <c r="D23" s="79"/>
      <c r="E23" s="80"/>
      <c r="F23" s="80"/>
      <c r="G23" s="94"/>
      <c r="H23" s="80"/>
      <c r="I23" s="79"/>
      <c r="J23" s="80"/>
      <c r="K23" s="79"/>
      <c r="L23" s="80"/>
      <c r="M23" s="80"/>
      <c r="N23" s="80"/>
      <c r="O23" s="80"/>
      <c r="P23" s="79"/>
      <c r="Q23" s="80"/>
      <c r="R23" s="79"/>
      <c r="S23" s="80"/>
      <c r="T23" s="80"/>
      <c r="U23" s="80"/>
      <c r="V23" s="79"/>
      <c r="W23" s="80"/>
      <c r="X23" s="79"/>
      <c r="Y23" s="80"/>
      <c r="Z23" s="80"/>
      <c r="AA23" s="80"/>
      <c r="AB23" s="81"/>
      <c r="AC23" s="81"/>
    </row>
    <row r="24" spans="1:29" s="17" customFormat="1" ht="12">
      <c r="A24" s="17" t="s">
        <v>54</v>
      </c>
      <c r="B24" s="82"/>
      <c r="C24" s="81"/>
      <c r="D24" s="82"/>
      <c r="E24" s="81"/>
      <c r="F24" s="70"/>
      <c r="G24" s="70"/>
      <c r="H24" s="81"/>
      <c r="I24" s="82"/>
      <c r="J24" s="81"/>
      <c r="K24" s="82"/>
      <c r="L24" s="81"/>
      <c r="M24" s="81"/>
      <c r="N24" s="81"/>
      <c r="O24" s="81"/>
      <c r="P24" s="82"/>
      <c r="Q24" s="81"/>
      <c r="R24" s="82"/>
      <c r="S24" s="81"/>
      <c r="T24" s="81"/>
      <c r="U24" s="81"/>
      <c r="V24" s="82"/>
      <c r="W24" s="81"/>
      <c r="X24" s="82"/>
      <c r="Y24" s="81"/>
      <c r="Z24" s="81"/>
      <c r="AA24" s="81"/>
      <c r="AB24" s="81"/>
      <c r="AC24" s="81"/>
    </row>
    <row r="25" spans="1:29" s="17" customFormat="1" ht="12">
      <c r="A25" s="17" t="s">
        <v>82</v>
      </c>
      <c r="B25" s="82"/>
      <c r="C25" s="81"/>
      <c r="D25" s="82"/>
      <c r="E25" s="81"/>
      <c r="F25" s="81"/>
      <c r="G25" s="81"/>
      <c r="H25" s="81"/>
      <c r="I25" s="82"/>
      <c r="J25" s="81"/>
      <c r="K25" s="82"/>
      <c r="L25" s="81"/>
      <c r="M25" s="81"/>
      <c r="N25" s="81"/>
      <c r="O25" s="81"/>
      <c r="P25" s="82"/>
      <c r="Q25" s="81"/>
      <c r="R25" s="82"/>
      <c r="S25" s="81"/>
      <c r="T25" s="81"/>
      <c r="U25" s="81"/>
      <c r="V25" s="82"/>
      <c r="W25" s="81"/>
      <c r="X25" s="82"/>
      <c r="Y25" s="81"/>
      <c r="Z25" s="81"/>
      <c r="AA25" s="81"/>
      <c r="AB25" s="81"/>
      <c r="AC25" s="81"/>
    </row>
    <row r="26" spans="1:29" s="17" customFormat="1" ht="12">
      <c r="A26" s="17" t="s">
        <v>94</v>
      </c>
      <c r="B26" s="82"/>
      <c r="C26" s="81"/>
      <c r="D26" s="82"/>
      <c r="E26" s="81"/>
      <c r="F26" s="81"/>
      <c r="G26" s="81"/>
      <c r="H26" s="81"/>
      <c r="I26" s="82"/>
      <c r="J26" s="81"/>
      <c r="K26" s="82"/>
      <c r="L26" s="81"/>
      <c r="M26" s="81"/>
      <c r="N26" s="81"/>
      <c r="O26" s="81"/>
      <c r="P26" s="82"/>
      <c r="Q26" s="81"/>
      <c r="R26" s="82"/>
      <c r="S26" s="81"/>
      <c r="T26" s="81"/>
      <c r="U26" s="81"/>
      <c r="V26" s="82"/>
      <c r="W26" s="81"/>
      <c r="X26" s="82"/>
      <c r="Y26" s="81"/>
      <c r="Z26" s="81"/>
      <c r="AA26" s="81"/>
      <c r="AB26" s="81"/>
      <c r="AC26" s="81"/>
    </row>
    <row r="27" spans="1:29" s="17" customFormat="1" ht="12">
      <c r="A27" s="17" t="s">
        <v>93</v>
      </c>
      <c r="B27" s="82"/>
      <c r="C27" s="81"/>
      <c r="D27" s="82"/>
      <c r="E27" s="81"/>
      <c r="F27" s="81"/>
      <c r="G27" s="81"/>
      <c r="H27" s="81"/>
      <c r="I27" s="82"/>
      <c r="J27" s="81"/>
      <c r="K27" s="82"/>
      <c r="L27" s="81"/>
      <c r="M27" s="81"/>
      <c r="N27" s="81"/>
      <c r="O27" s="81"/>
      <c r="P27" s="82"/>
      <c r="Q27" s="81"/>
      <c r="R27" s="82"/>
      <c r="S27" s="81"/>
      <c r="T27" s="81"/>
      <c r="U27" s="81"/>
      <c r="V27" s="82"/>
      <c r="W27" s="81"/>
      <c r="X27" s="82"/>
      <c r="Y27" s="81"/>
      <c r="Z27" s="81"/>
      <c r="AA27" s="81"/>
      <c r="AB27" s="81"/>
      <c r="AC27" s="81"/>
    </row>
    <row r="28" spans="1:29" s="17" customFormat="1" ht="12">
      <c r="A28" s="17" t="s">
        <v>103</v>
      </c>
      <c r="B28" s="82"/>
      <c r="C28" s="81"/>
      <c r="D28" s="82"/>
      <c r="E28" s="81"/>
      <c r="F28" s="81"/>
      <c r="G28" s="81"/>
      <c r="H28" s="81"/>
      <c r="I28" s="82"/>
      <c r="J28" s="81"/>
      <c r="K28" s="82"/>
      <c r="L28" s="81"/>
      <c r="M28" s="81"/>
      <c r="N28" s="81"/>
      <c r="O28" s="81"/>
      <c r="P28" s="82"/>
      <c r="Q28" s="81"/>
      <c r="R28" s="95"/>
      <c r="S28" s="81"/>
      <c r="T28" s="81"/>
      <c r="U28" s="81"/>
      <c r="V28" s="82"/>
      <c r="W28" s="81"/>
      <c r="X28" s="82"/>
      <c r="Y28" s="81"/>
      <c r="Z28" s="81"/>
      <c r="AA28" s="81"/>
      <c r="AB28" s="81"/>
      <c r="AC28" s="81"/>
    </row>
    <row r="29" spans="1:29" s="17" customFormat="1" ht="12">
      <c r="A29" s="17" t="s">
        <v>61</v>
      </c>
      <c r="B29" s="82"/>
      <c r="C29" s="81"/>
      <c r="D29" s="82"/>
      <c r="E29" s="81"/>
      <c r="F29" s="81"/>
      <c r="G29" s="81"/>
      <c r="H29" s="81"/>
      <c r="I29" s="82"/>
      <c r="J29" s="81"/>
      <c r="K29" s="82"/>
      <c r="L29" s="81"/>
      <c r="M29" s="81"/>
      <c r="N29" s="81"/>
      <c r="O29" s="81"/>
      <c r="P29" s="82"/>
      <c r="Q29" s="81"/>
      <c r="R29" s="82"/>
      <c r="S29" s="81"/>
      <c r="T29" s="81"/>
      <c r="U29" s="81"/>
      <c r="V29" s="82"/>
      <c r="W29" s="81"/>
      <c r="X29" s="82"/>
      <c r="Y29" s="81"/>
      <c r="Z29" s="81"/>
      <c r="AA29" s="81"/>
      <c r="AB29" s="81"/>
      <c r="AC29" s="81"/>
    </row>
    <row r="30" s="17" customFormat="1" ht="15" customHeight="1">
      <c r="A30" s="17" t="s">
        <v>26</v>
      </c>
    </row>
    <row r="31" s="17" customFormat="1" ht="15" customHeight="1">
      <c r="A31" s="17" t="s">
        <v>63</v>
      </c>
    </row>
    <row r="32" s="17" customFormat="1" ht="15" customHeight="1">
      <c r="A32" s="17" t="s">
        <v>64</v>
      </c>
    </row>
    <row r="33" s="17" customFormat="1" ht="15" customHeight="1">
      <c r="A33" s="17" t="s">
        <v>29</v>
      </c>
    </row>
    <row r="34" s="17" customFormat="1" ht="15" customHeight="1">
      <c r="A34" s="17" t="s">
        <v>30</v>
      </c>
    </row>
    <row r="35" s="17" customFormat="1" ht="15" customHeight="1">
      <c r="A35" s="17" t="s">
        <v>62</v>
      </c>
    </row>
    <row r="36" s="17" customFormat="1" ht="15" customHeight="1">
      <c r="A36" s="17" t="s">
        <v>67</v>
      </c>
    </row>
    <row r="37" s="17" customFormat="1" ht="15" customHeight="1">
      <c r="A37" s="17" t="s">
        <v>33</v>
      </c>
    </row>
    <row r="38" s="17" customFormat="1" ht="15" customHeight="1">
      <c r="A38" s="17" t="s">
        <v>34</v>
      </c>
    </row>
    <row r="39" s="17" customFormat="1" ht="15" customHeight="1">
      <c r="A39" s="17" t="s">
        <v>35</v>
      </c>
    </row>
    <row r="40" s="17" customFormat="1" ht="15" customHeight="1">
      <c r="A40" s="17" t="s">
        <v>105</v>
      </c>
    </row>
    <row r="41" s="17" customFormat="1" ht="15" customHeight="1">
      <c r="A41" s="17" t="s">
        <v>36</v>
      </c>
    </row>
    <row r="42" s="17" customFormat="1" ht="15" customHeight="1">
      <c r="A42" s="17" t="s">
        <v>65</v>
      </c>
    </row>
    <row r="43" s="17" customFormat="1" ht="15" customHeight="1">
      <c r="A43" s="17" t="s">
        <v>38</v>
      </c>
    </row>
    <row r="44" s="17" customFormat="1" ht="15" customHeight="1">
      <c r="A44" s="17" t="s">
        <v>39</v>
      </c>
    </row>
    <row r="45" s="17" customFormat="1" ht="15" customHeight="1">
      <c r="A45" s="17" t="s">
        <v>40</v>
      </c>
    </row>
    <row r="46" s="17" customFormat="1" ht="15" customHeight="1">
      <c r="A46" s="68" t="s">
        <v>66</v>
      </c>
    </row>
    <row r="47" spans="1:27" s="67" customFormat="1" ht="1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67" customFormat="1" ht="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s="67" customFormat="1" ht="1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67" customFormat="1" ht="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s="67" customFormat="1" ht="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s="67" customFormat="1" ht="1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67" customFormat="1" ht="1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s="67" customFormat="1" ht="1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s="67" customFormat="1" ht="1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67" customFormat="1" ht="1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s="67" customFormat="1" ht="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s="67" customFormat="1" ht="1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67" customFormat="1" ht="1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s="67" customFormat="1" ht="1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s="67" customFormat="1" ht="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67" customFormat="1" ht="1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s="67" customFormat="1" ht="1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s="67" customFormat="1" ht="1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67" customFormat="1" ht="1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s="67" customFormat="1" ht="1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s="67" customFormat="1" ht="1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67" customFormat="1" ht="1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67" customFormat="1" ht="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s="67" customFormat="1" ht="1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67" customFormat="1" ht="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s="67" customFormat="1" ht="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s="67" customFormat="1" ht="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67" customFormat="1" ht="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s="67" customFormat="1" ht="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s="67" customFormat="1" ht="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67" customFormat="1" ht="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s="67" customFormat="1" ht="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s="67" customFormat="1" ht="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67" customFormat="1" ht="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s="67" customFormat="1" ht="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s="67" customFormat="1" ht="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67" customFormat="1" ht="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s="67" customFormat="1" ht="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s="67" customFormat="1" ht="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67" customFormat="1" ht="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s="67" customFormat="1" ht="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s="67" customFormat="1" ht="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s="67" customFormat="1" ht="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s="67" customFormat="1" ht="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s="67" customFormat="1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s="67" customFormat="1" ht="1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s="67" customFormat="1" ht="1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s="67" customFormat="1" ht="1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s="67" customFormat="1" ht="1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s="67" customFormat="1" ht="1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s="67" customFormat="1" ht="1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s="67" customFormat="1" ht="1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s="67" customFormat="1" ht="1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s="67" customFormat="1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s="67" customFormat="1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s="67" customFormat="1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s="67" customFormat="1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s="67" customFormat="1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s="67" customFormat="1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s="67" customFormat="1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s="67" customFormat="1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s="67" customFormat="1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s="67" customFormat="1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s="67" customFormat="1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s="67" customFormat="1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s="67" customFormat="1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s="67" customFormat="1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s="67" customFormat="1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s="67" customFormat="1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s="67" customFormat="1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s="67" customFormat="1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s="67" customFormat="1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s="67" customFormat="1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s="67" customFormat="1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s="67" customFormat="1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s="67" customFormat="1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s="67" customFormat="1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s="67" customFormat="1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s="67" customFormat="1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s="67" customFormat="1" ht="1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s="67" customFormat="1" ht="1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s="67" customFormat="1" ht="1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s="67" customFormat="1" ht="1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s="67" customFormat="1" ht="1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s="67" customFormat="1" ht="1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s="67" customFormat="1" ht="1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s="67" customFormat="1" ht="1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s="67" customFormat="1" ht="1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s="67" customFormat="1" ht="1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s="67" customFormat="1" ht="1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s="67" customFormat="1" ht="1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s="67" customFormat="1" ht="1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s="67" customFormat="1" ht="1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s="67" customFormat="1" ht="1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s="67" customFormat="1" ht="1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s="67" customFormat="1" ht="1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s="67" customFormat="1" ht="1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s="67" customFormat="1" ht="1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s="67" customFormat="1" ht="1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s="67" customFormat="1" ht="1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s="67" customFormat="1" ht="1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s="67" customFormat="1" ht="1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s="67" customFormat="1" ht="1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s="67" customFormat="1" ht="1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s="67" customFormat="1" ht="1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s="67" customFormat="1" ht="1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s="67" customFormat="1" ht="1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s="67" customFormat="1" ht="1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s="67" customFormat="1" ht="1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s="67" customFormat="1" ht="1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s="67" customFormat="1" ht="1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s="67" customFormat="1" ht="1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s="67" customFormat="1" ht="1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s="67" customFormat="1" ht="1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s="67" customFormat="1" ht="1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s="67" customFormat="1" ht="1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s="67" customFormat="1" ht="1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s="67" customFormat="1" ht="1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s="67" customFormat="1" ht="1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s="67" customFormat="1" ht="1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s="67" customFormat="1" ht="1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s="67" customFormat="1" ht="1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s="67" customFormat="1" ht="1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s="67" customFormat="1" ht="1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s="67" customFormat="1" ht="1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s="67" customFormat="1" ht="1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s="67" customFormat="1" ht="1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s="67" customFormat="1" ht="1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s="67" customFormat="1" ht="1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s="67" customFormat="1" ht="1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s="67" customFormat="1" ht="1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s="67" customFormat="1" ht="1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s="67" customFormat="1" ht="1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s="67" customFormat="1" ht="1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s="67" customFormat="1" ht="1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s="67" customFormat="1" ht="1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s="67" customFormat="1" ht="1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s="67" customFormat="1" ht="1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s="67" customFormat="1" ht="1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s="67" customFormat="1" ht="1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s="67" customFormat="1" ht="1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s="67" customFormat="1" ht="1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s="67" customFormat="1" ht="1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s="67" customFormat="1" ht="1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s="67" customFormat="1" ht="1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s="67" customFormat="1" ht="1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s="67" customFormat="1" ht="1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s="67" customFormat="1" ht="1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s="67" customFormat="1" ht="1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s="67" customFormat="1" ht="1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s="67" customFormat="1" ht="1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s="67" customFormat="1" ht="1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s="67" customFormat="1" ht="1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s="67" customFormat="1" ht="1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s="67" customFormat="1" ht="1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s="67" customFormat="1" ht="1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s="67" customFormat="1" ht="1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s="67" customFormat="1" ht="1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s="67" customFormat="1" ht="1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s="67" customFormat="1" ht="1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s="67" customFormat="1" ht="1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s="67" customFormat="1" ht="1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s="67" customFormat="1" ht="1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s="67" customFormat="1" ht="1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s="67" customFormat="1" ht="1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s="67" customFormat="1" ht="1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s="67" customFormat="1" ht="1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s="67" customFormat="1" ht="1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s="67" customFormat="1" ht="1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s="67" customFormat="1" ht="1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s="67" customFormat="1" ht="1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s="67" customFormat="1" ht="1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s="67" customFormat="1" ht="1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s="67" customFormat="1" ht="1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s="67" customFormat="1" ht="1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s="67" customFormat="1" ht="1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s="67" customFormat="1" ht="1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s="67" customFormat="1" ht="1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s="67" customFormat="1" ht="1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s="67" customFormat="1" ht="1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s="67" customFormat="1" ht="1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s="67" customFormat="1" ht="1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s="67" customFormat="1" ht="1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s="67" customFormat="1" ht="1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s="67" customFormat="1" ht="1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s="67" customFormat="1" ht="1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s="67" customFormat="1" ht="1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s="67" customFormat="1" ht="1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s="67" customFormat="1" ht="1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s="67" customFormat="1" ht="1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s="67" customFormat="1" ht="1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s="67" customFormat="1" ht="1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s="67" customFormat="1" ht="1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s="67" customFormat="1" ht="1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s="67" customFormat="1" ht="1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s="67" customFormat="1" ht="1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s="67" customFormat="1" ht="1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s="67" customFormat="1" ht="1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s="67" customFormat="1" ht="1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s="67" customFormat="1" ht="1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s="67" customFormat="1" ht="1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s="67" customFormat="1" ht="1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s="67" customFormat="1" ht="1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s="67" customFormat="1" ht="1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s="67" customFormat="1" ht="1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s="67" customFormat="1" ht="1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s="67" customFormat="1" ht="1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s="67" customFormat="1" ht="1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s="67" customFormat="1" ht="1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s="67" customFormat="1" ht="1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s="67" customFormat="1" ht="1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s="67" customFormat="1" ht="1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s="67" customFormat="1" ht="1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s="67" customFormat="1" ht="1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s="67" customFormat="1" ht="1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s="67" customFormat="1" ht="1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s="67" customFormat="1" ht="1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s="67" customFormat="1" ht="1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s="67" customFormat="1" ht="1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s="67" customFormat="1" ht="1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s="67" customFormat="1" ht="1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s="67" customFormat="1" ht="1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s="67" customFormat="1" ht="1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s="67" customFormat="1" ht="1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s="67" customFormat="1" ht="1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s="67" customFormat="1" ht="1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s="67" customFormat="1" ht="1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s="67" customFormat="1" ht="1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s="67" customFormat="1" ht="1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s="67" customFormat="1" ht="1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s="67" customFormat="1" ht="1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s="67" customFormat="1" ht="1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s="67" customFormat="1" ht="1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s="67" customFormat="1" ht="1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s="67" customFormat="1" ht="1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s="67" customFormat="1" ht="1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s="67" customFormat="1" ht="1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s="67" customFormat="1" ht="1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s="67" customFormat="1" ht="1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s="67" customFormat="1" ht="1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s="67" customFormat="1" ht="1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s="67" customFormat="1" ht="1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s="67" customFormat="1" ht="1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s="67" customFormat="1" ht="1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s="67" customFormat="1" ht="1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s="67" customFormat="1" ht="1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s="67" customFormat="1" ht="1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s="67" customFormat="1" ht="1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s="67" customFormat="1" ht="1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s="67" customFormat="1" ht="1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s="67" customFormat="1" ht="1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s="67" customFormat="1" ht="1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s="67" customFormat="1" ht="1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s="67" customFormat="1" ht="1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s="67" customFormat="1" ht="1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s="67" customFormat="1" ht="1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s="67" customFormat="1" ht="1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s="67" customFormat="1" ht="1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s="67" customFormat="1" ht="1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s="67" customFormat="1" ht="1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s="67" customFormat="1" ht="1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s="67" customFormat="1" ht="1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s="67" customFormat="1" ht="1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s="67" customFormat="1" ht="1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s="67" customFormat="1" ht="1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s="67" customFormat="1" ht="1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s="67" customFormat="1" ht="1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s="67" customFormat="1" ht="1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s="67" customFormat="1" ht="1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s="67" customFormat="1" ht="1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s="67" customFormat="1" ht="1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s="67" customFormat="1" ht="1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s="67" customFormat="1" ht="1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s="67" customFormat="1" ht="1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s="67" customFormat="1" ht="1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s="67" customFormat="1" ht="1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s="67" customFormat="1" ht="1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s="67" customFormat="1" ht="1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s="67" customFormat="1" ht="1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s="67" customFormat="1" ht="1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s="67" customFormat="1" ht="1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s="67" customFormat="1" ht="1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s="67" customFormat="1" ht="1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s="67" customFormat="1" ht="1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s="67" customFormat="1" ht="1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s="67" customFormat="1" ht="1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s="67" customFormat="1" ht="1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s="67" customFormat="1" ht="1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s="67" customFormat="1" ht="1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s="67" customFormat="1" ht="1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s="67" customFormat="1" ht="1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s="67" customFormat="1" ht="1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s="67" customFormat="1" ht="1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s="67" customFormat="1" ht="1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s="67" customFormat="1" ht="1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s="67" customFormat="1" ht="1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s="67" customFormat="1" ht="1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s="67" customFormat="1" ht="1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s="67" customFormat="1" ht="1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s="67" customFormat="1" ht="1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s="67" customFormat="1" ht="1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s="67" customFormat="1" ht="1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s="67" customFormat="1" ht="1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s="67" customFormat="1" ht="1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s="67" customFormat="1" ht="1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s="67" customFormat="1" ht="1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s="67" customFormat="1" ht="1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s="67" customFormat="1" ht="1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s="67" customFormat="1" ht="1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s="67" customFormat="1" ht="1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s="67" customFormat="1" ht="1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s="67" customFormat="1" ht="1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s="67" customFormat="1" ht="1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s="67" customFormat="1" ht="1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s="67" customFormat="1" ht="1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s="67" customFormat="1" ht="1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s="67" customFormat="1" ht="1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s="67" customFormat="1" ht="1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s="67" customFormat="1" ht="1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s="67" customFormat="1" ht="1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s="67" customFormat="1" ht="1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s="67" customFormat="1" ht="1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s="67" customFormat="1" ht="1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s="67" customFormat="1" ht="1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s="67" customFormat="1" ht="1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s="67" customFormat="1" ht="1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s="67" customFormat="1" ht="1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s="67" customFormat="1" ht="1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s="67" customFormat="1" ht="1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s="67" customFormat="1" ht="1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s="67" customFormat="1" ht="1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s="67" customFormat="1" ht="1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s="67" customFormat="1" ht="1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s="67" customFormat="1" ht="1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s="67" customFormat="1" ht="1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s="67" customFormat="1" ht="1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s="67" customFormat="1" ht="1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s="67" customFormat="1" ht="1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s="67" customFormat="1" ht="1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s="67" customFormat="1" ht="1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s="67" customFormat="1" ht="1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s="67" customFormat="1" ht="1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s="67" customFormat="1" ht="1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s="67" customFormat="1" ht="1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s="67" customFormat="1" ht="1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s="67" customFormat="1" ht="1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s="67" customFormat="1" ht="1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s="67" customFormat="1" ht="1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s="67" customFormat="1" ht="1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s="67" customFormat="1" ht="1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s="67" customFormat="1" ht="1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s="67" customFormat="1" ht="1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s="67" customFormat="1" ht="1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s="67" customFormat="1" ht="1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s="67" customFormat="1" ht="1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s="67" customFormat="1" ht="1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s="67" customFormat="1" ht="1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s="67" customFormat="1" ht="1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s="67" customFormat="1" ht="1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s="67" customFormat="1" ht="1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s="67" customFormat="1" ht="1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s="67" customFormat="1" ht="1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s="67" customFormat="1" ht="1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s="67" customFormat="1" ht="1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s="67" customFormat="1" ht="1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s="67" customFormat="1" ht="1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</sheetData>
  <mergeCells count="3">
    <mergeCell ref="P11:Q11"/>
    <mergeCell ref="R11:S11"/>
    <mergeCell ref="X11:AA11"/>
  </mergeCells>
  <printOptions verticalCentered="1"/>
  <pageMargins left="0.31496062992125984" right="0.6692913385826772" top="0.984251968503937" bottom="0.984251968503937" header="0.5118110236220472" footer="0.5118110236220472"/>
  <pageSetup horizontalDpi="300" verticalDpi="300" orientation="landscape" scale="53" r:id="rId2"/>
  <headerFooter alignWithMargins="0">
    <oddFooter>&amp;R&amp;8El Departamento Administrativo Nacional de Estadística DANE se reserva los derechos de autor
Ley 23 82 /  ley 44 93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182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1" max="1" width="27.8515625" style="3" customWidth="1"/>
    <col min="2" max="2" width="12.7109375" style="3" customWidth="1"/>
    <col min="3" max="3" width="10.8515625" style="3" customWidth="1"/>
    <col min="4" max="4" width="13.7109375" style="3" customWidth="1"/>
    <col min="5" max="5" width="10.421875" style="3" customWidth="1"/>
    <col min="6" max="6" width="12.7109375" style="3" customWidth="1"/>
    <col min="7" max="7" width="10.00390625" style="3" customWidth="1"/>
    <col min="8" max="8" width="2.57421875" style="3" customWidth="1"/>
    <col min="9" max="9" width="14.57421875" style="3" customWidth="1"/>
    <col min="10" max="10" width="11.28125" style="3" customWidth="1"/>
    <col min="11" max="11" width="14.140625" style="3" customWidth="1"/>
    <col min="12" max="12" width="10.57421875" style="3" customWidth="1"/>
    <col min="13" max="13" width="10.8515625" style="3" customWidth="1"/>
    <col min="14" max="14" width="9.57421875" style="3" customWidth="1"/>
    <col min="15" max="15" width="1.8515625" style="3" customWidth="1"/>
    <col min="16" max="16" width="13.140625" style="3" customWidth="1"/>
    <col min="17" max="17" width="10.8515625" style="3" customWidth="1"/>
    <col min="18" max="18" width="12.00390625" style="3" customWidth="1"/>
    <col min="19" max="19" width="9.8515625" style="3" customWidth="1"/>
    <col min="20" max="20" width="10.57421875" style="3" customWidth="1"/>
    <col min="21" max="21" width="9.421875" style="3" customWidth="1"/>
    <col min="22" max="22" width="9.8515625" style="3" hidden="1" customWidth="1"/>
    <col min="23" max="23" width="9.00390625" style="3" hidden="1" customWidth="1"/>
    <col min="24" max="24" width="9.8515625" style="3" hidden="1" customWidth="1"/>
    <col min="25" max="25" width="9.00390625" style="3" hidden="1" customWidth="1"/>
    <col min="26" max="26" width="8.7109375" style="3" hidden="1" customWidth="1"/>
    <col min="27" max="27" width="8.140625" style="3" hidden="1" customWidth="1"/>
    <col min="28" max="16384" width="11.421875" style="99" customWidth="1"/>
  </cols>
  <sheetData>
    <row r="1" ht="57.75" customHeight="1"/>
    <row r="2" ht="14.25" customHeight="1"/>
    <row r="3" spans="1:26" ht="15">
      <c r="A3" s="4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 t="s">
        <v>42</v>
      </c>
      <c r="W3" s="2"/>
      <c r="X3" s="2"/>
      <c r="Y3" s="2"/>
      <c r="Z3" s="2"/>
    </row>
    <row r="4" spans="1:26" ht="17.25">
      <c r="A4" s="41" t="s">
        <v>101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3"/>
      <c r="T4" s="13"/>
      <c r="U4" s="13"/>
      <c r="V4" s="2" t="s">
        <v>42</v>
      </c>
      <c r="W4" s="2"/>
      <c r="X4" s="2"/>
      <c r="Y4" s="2"/>
      <c r="Z4" s="2"/>
    </row>
    <row r="5" spans="1:21" ht="15">
      <c r="A5" s="41" t="s">
        <v>108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3"/>
      <c r="T5" s="13"/>
      <c r="U5" s="13"/>
    </row>
    <row r="6" spans="1:26" ht="15">
      <c r="A6" s="41" t="s">
        <v>56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 t="s">
        <v>42</v>
      </c>
      <c r="W6" s="2"/>
      <c r="X6" s="2"/>
      <c r="Y6" s="2"/>
      <c r="Z6" s="2"/>
    </row>
    <row r="7" spans="1:22" ht="15">
      <c r="A7" s="41" t="s">
        <v>119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 t="s">
        <v>42</v>
      </c>
    </row>
    <row r="8" spans="1:29" ht="15">
      <c r="A8" s="42"/>
      <c r="AB8" s="24"/>
      <c r="AC8" s="24"/>
    </row>
    <row r="9" spans="1:29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 t="s">
        <v>50</v>
      </c>
      <c r="S9" s="20"/>
      <c r="T9" s="20"/>
      <c r="U9" s="20"/>
      <c r="V9" s="20"/>
      <c r="W9" s="20"/>
      <c r="X9" s="20" t="s">
        <v>0</v>
      </c>
      <c r="Y9" s="20"/>
      <c r="Z9" s="20"/>
      <c r="AA9" s="20"/>
      <c r="AB9" s="69"/>
      <c r="AC9" s="24"/>
    </row>
    <row r="10" spans="1:29" s="100" customFormat="1" ht="12">
      <c r="A10" s="45"/>
      <c r="B10" s="45" t="s">
        <v>2</v>
      </c>
      <c r="C10" s="45"/>
      <c r="D10" s="45"/>
      <c r="E10" s="45"/>
      <c r="F10" s="45"/>
      <c r="G10" s="45"/>
      <c r="H10" s="46"/>
      <c r="I10" s="45" t="s">
        <v>3</v>
      </c>
      <c r="J10" s="45"/>
      <c r="K10" s="45"/>
      <c r="L10" s="45"/>
      <c r="M10" s="45"/>
      <c r="N10" s="45"/>
      <c r="O10" s="45"/>
      <c r="P10" s="45" t="s">
        <v>90</v>
      </c>
      <c r="Q10" s="45"/>
      <c r="R10" s="45"/>
      <c r="S10" s="45"/>
      <c r="T10" s="45"/>
      <c r="U10" s="45"/>
      <c r="V10" s="102" t="s">
        <v>88</v>
      </c>
      <c r="W10" s="102"/>
      <c r="X10" s="102"/>
      <c r="Y10" s="102"/>
      <c r="Z10" s="102"/>
      <c r="AA10" s="102"/>
      <c r="AB10" s="16"/>
      <c r="AC10" s="16"/>
    </row>
    <row r="11" spans="1:27" s="100" customFormat="1" ht="26.25" customHeight="1">
      <c r="A11" s="49"/>
      <c r="B11" s="50" t="s">
        <v>110</v>
      </c>
      <c r="C11" s="50"/>
      <c r="D11" s="50" t="s">
        <v>111</v>
      </c>
      <c r="E11" s="50"/>
      <c r="F11" s="50"/>
      <c r="G11" s="50"/>
      <c r="H11" s="51"/>
      <c r="I11" s="50" t="s">
        <v>112</v>
      </c>
      <c r="J11" s="50"/>
      <c r="K11" s="52" t="s">
        <v>113</v>
      </c>
      <c r="L11" s="49"/>
      <c r="M11" s="50"/>
      <c r="N11" s="50"/>
      <c r="O11" s="50"/>
      <c r="P11" s="104" t="s">
        <v>114</v>
      </c>
      <c r="Q11" s="104"/>
      <c r="R11" s="104" t="s">
        <v>115</v>
      </c>
      <c r="S11" s="104"/>
      <c r="T11" s="50"/>
      <c r="U11" s="50"/>
      <c r="V11" s="50">
        <v>2003</v>
      </c>
      <c r="W11" s="50"/>
      <c r="X11" s="103">
        <v>2005</v>
      </c>
      <c r="Y11" s="103"/>
      <c r="Z11" s="103"/>
      <c r="AA11" s="103"/>
    </row>
    <row r="12" spans="1:29" s="100" customFormat="1" ht="37.5" customHeight="1">
      <c r="A12" s="53" t="s">
        <v>104</v>
      </c>
      <c r="B12" s="54" t="s">
        <v>6</v>
      </c>
      <c r="C12" s="54" t="s">
        <v>7</v>
      </c>
      <c r="D12" s="54" t="s">
        <v>6</v>
      </c>
      <c r="E12" s="54" t="s">
        <v>7</v>
      </c>
      <c r="F12" s="54" t="s">
        <v>8</v>
      </c>
      <c r="G12" s="54" t="s">
        <v>43</v>
      </c>
      <c r="H12" s="54"/>
      <c r="I12" s="54" t="s">
        <v>6</v>
      </c>
      <c r="J12" s="54" t="s">
        <v>7</v>
      </c>
      <c r="K12" s="54" t="s">
        <v>6</v>
      </c>
      <c r="L12" s="54" t="s">
        <v>7</v>
      </c>
      <c r="M12" s="54" t="s">
        <v>8</v>
      </c>
      <c r="N12" s="54" t="s">
        <v>43</v>
      </c>
      <c r="O12" s="54"/>
      <c r="P12" s="54" t="s">
        <v>6</v>
      </c>
      <c r="Q12" s="54" t="s">
        <v>7</v>
      </c>
      <c r="R12" s="54" t="s">
        <v>6</v>
      </c>
      <c r="S12" s="54" t="s">
        <v>7</v>
      </c>
      <c r="T12" s="54" t="s">
        <v>8</v>
      </c>
      <c r="U12" s="54" t="s">
        <v>43</v>
      </c>
      <c r="V12" s="54" t="s">
        <v>6</v>
      </c>
      <c r="W12" s="54" t="s">
        <v>7</v>
      </c>
      <c r="X12" s="54" t="s">
        <v>6</v>
      </c>
      <c r="Y12" s="54" t="s">
        <v>7</v>
      </c>
      <c r="Z12" s="54" t="s">
        <v>8</v>
      </c>
      <c r="AA12" s="54" t="s">
        <v>9</v>
      </c>
      <c r="AB12" s="16"/>
      <c r="AC12" s="16"/>
    </row>
    <row r="13" spans="1:29" ht="10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4"/>
    </row>
    <row r="14" spans="1:29" s="17" customFormat="1" ht="12">
      <c r="A14" s="78" t="s">
        <v>21</v>
      </c>
      <c r="B14" s="84">
        <f>+'[2]ciiu'!S20</f>
        <v>39351530</v>
      </c>
      <c r="C14" s="80">
        <f>(B14/B22)*100</f>
        <v>1.7699390084515665</v>
      </c>
      <c r="D14" s="79">
        <f>+'[2]ciiu'!X20</f>
        <v>41839914</v>
      </c>
      <c r="E14" s="80">
        <f>(D14/D22)*100</f>
        <v>1.816521506849575</v>
      </c>
      <c r="F14" s="80">
        <f aca="true" t="shared" si="0" ref="F14:F22">((D14-B14)/B14)*100</f>
        <v>6.323474589170992</v>
      </c>
      <c r="G14" s="80">
        <f>+C14*F14/100</f>
        <v>0.11192164344325983</v>
      </c>
      <c r="H14" s="80"/>
      <c r="I14" s="79">
        <f>+'[2]ciiu'!S20</f>
        <v>39351530</v>
      </c>
      <c r="J14" s="80">
        <f>(I14/I22)*100</f>
        <v>1.7699390084515665</v>
      </c>
      <c r="K14" s="79">
        <f>+'[2]ciiu'!X20</f>
        <v>41839914</v>
      </c>
      <c r="L14" s="80">
        <f>(K14/K22)*100</f>
        <v>1.816521506849575</v>
      </c>
      <c r="M14" s="80">
        <f aca="true" t="shared" si="1" ref="M14:M22">((K14-I14)/I14)*100</f>
        <v>6.323474589170992</v>
      </c>
      <c r="N14" s="80">
        <f>+J14*M14/100</f>
        <v>0.11192164344325983</v>
      </c>
      <c r="O14" s="80"/>
      <c r="P14" s="79">
        <f>+'[2]ciiu'!O20+'[2]ciiu'!P20+'[2]ciiu'!Q20+'[2]ciiu'!S20</f>
        <v>150460957</v>
      </c>
      <c r="Q14" s="80">
        <f>(P14/P22)*100</f>
        <v>1.6322987851609485</v>
      </c>
      <c r="R14" s="79">
        <f>+'[2]ciiu'!T20+'[2]ciiu'!U20+'[2]ciiu'!V20+'[2]ciiu'!X20</f>
        <v>165620885</v>
      </c>
      <c r="S14" s="80">
        <f>(R14/R22)*100</f>
        <v>1.7014440551920627</v>
      </c>
      <c r="T14" s="80">
        <f aca="true" t="shared" si="2" ref="T14:T22">((R14-P14)/P14)*100</f>
        <v>10.075655706483378</v>
      </c>
      <c r="U14" s="80">
        <f>+Q14*T14/100</f>
        <v>0.16446480569392796</v>
      </c>
      <c r="V14" s="79"/>
      <c r="W14" s="80"/>
      <c r="X14" s="79"/>
      <c r="Y14" s="80"/>
      <c r="Z14" s="80"/>
      <c r="AA14" s="80"/>
      <c r="AB14" s="81"/>
      <c r="AC14" s="81"/>
    </row>
    <row r="15" spans="1:29" s="17" customFormat="1" ht="12">
      <c r="A15" s="83" t="s">
        <v>22</v>
      </c>
      <c r="B15" s="84">
        <f>+'[2]ciiu'!S21</f>
        <v>1750372668</v>
      </c>
      <c r="C15" s="85">
        <f>(B15/B22)*100</f>
        <v>78.72763433647035</v>
      </c>
      <c r="D15" s="84">
        <f>+'[2]ciiu'!X21</f>
        <v>1786959374</v>
      </c>
      <c r="E15" s="85">
        <f>(D15/D22)*100</f>
        <v>77.58261966641359</v>
      </c>
      <c r="F15" s="85">
        <f t="shared" si="0"/>
        <v>2.090223794559388</v>
      </c>
      <c r="G15" s="85">
        <f aca="true" t="shared" si="3" ref="G15:G22">+C15*F15/100</f>
        <v>1.64558374579461</v>
      </c>
      <c r="H15" s="85"/>
      <c r="I15" s="84">
        <f>+'[2]ciiu'!S21</f>
        <v>1750372668</v>
      </c>
      <c r="J15" s="85">
        <f>(I15/I22)*100</f>
        <v>78.72763433647035</v>
      </c>
      <c r="K15" s="84">
        <f>+'[2]ciiu'!X21</f>
        <v>1786959374</v>
      </c>
      <c r="L15" s="85">
        <f>(K15/K22)*100</f>
        <v>77.58261966641359</v>
      </c>
      <c r="M15" s="85">
        <f t="shared" si="1"/>
        <v>2.090223794559388</v>
      </c>
      <c r="N15" s="85">
        <f aca="true" t="shared" si="4" ref="N15:N22">+J15*M15/100</f>
        <v>1.64558374579461</v>
      </c>
      <c r="O15" s="85"/>
      <c r="P15" s="84">
        <f>+'[2]ciiu'!O21+'[2]ciiu'!P21+'[2]ciiu'!Q21+'[2]ciiu'!S21</f>
        <v>7314576401</v>
      </c>
      <c r="Q15" s="85">
        <f>(P15/P22)*100</f>
        <v>79.35330474682041</v>
      </c>
      <c r="R15" s="84">
        <f>+'[2]ciiu'!T21+'[2]ciiu'!U21+'[2]ciiu'!V21+'[2]ciiu'!X21</f>
        <v>7504715460</v>
      </c>
      <c r="S15" s="85">
        <f>(R15/R22)*100</f>
        <v>77.09688005425744</v>
      </c>
      <c r="T15" s="85">
        <f t="shared" si="2"/>
        <v>2.5994541389164443</v>
      </c>
      <c r="U15" s="85">
        <f aca="true" t="shared" si="5" ref="U15:U22">+Q15*T15/100</f>
        <v>2.0627527646082022</v>
      </c>
      <c r="V15" s="84"/>
      <c r="W15" s="85"/>
      <c r="X15" s="84"/>
      <c r="Y15" s="85"/>
      <c r="Z15" s="85"/>
      <c r="AA15" s="85"/>
      <c r="AB15" s="81"/>
      <c r="AC15" s="81"/>
    </row>
    <row r="16" spans="1:29" s="17" customFormat="1" ht="12">
      <c r="A16" s="86">
        <v>5219</v>
      </c>
      <c r="B16" s="79">
        <f>+'[2]ciiu'!S22</f>
        <v>154591500</v>
      </c>
      <c r="C16" s="80">
        <f>(B16/B22)*100</f>
        <v>6.953161064513637</v>
      </c>
      <c r="D16" s="79">
        <f>+'[2]ciiu'!X22</f>
        <v>186174040</v>
      </c>
      <c r="E16" s="80">
        <f>(D16/D22)*100</f>
        <v>8.082931233488507</v>
      </c>
      <c r="F16" s="80">
        <f t="shared" si="0"/>
        <v>20.429674335264227</v>
      </c>
      <c r="G16" s="80">
        <f t="shared" si="3"/>
        <v>1.4205081614865274</v>
      </c>
      <c r="H16" s="80"/>
      <c r="I16" s="79">
        <f>+'[2]ciiu'!S22</f>
        <v>154591500</v>
      </c>
      <c r="J16" s="80">
        <f>(I16/I22)*100</f>
        <v>6.953161064513637</v>
      </c>
      <c r="K16" s="79">
        <f>+'[2]ciiu'!X22</f>
        <v>186174040</v>
      </c>
      <c r="L16" s="80">
        <f>(K16/K22)*100</f>
        <v>8.082931233488507</v>
      </c>
      <c r="M16" s="80">
        <f t="shared" si="1"/>
        <v>20.429674335264227</v>
      </c>
      <c r="N16" s="80">
        <f t="shared" si="4"/>
        <v>1.4205081614865274</v>
      </c>
      <c r="O16" s="80"/>
      <c r="P16" s="79">
        <f>+'[2]ciiu'!O22+'[2]ciiu'!P22+'[2]ciiu'!Q22+'[2]ciiu'!S22</f>
        <v>577382473</v>
      </c>
      <c r="Q16" s="80">
        <f>(P16/P22)*100</f>
        <v>6.263822376532698</v>
      </c>
      <c r="R16" s="79">
        <f>+'[2]ciiu'!T22+'[2]ciiu'!U22+'[2]ciiu'!V22+'[2]ciiu'!X22</f>
        <v>818228877</v>
      </c>
      <c r="S16" s="80">
        <f>(R16/R22)*100</f>
        <v>8.40576753685459</v>
      </c>
      <c r="T16" s="80">
        <f t="shared" si="2"/>
        <v>41.71349413303025</v>
      </c>
      <c r="U16" s="80">
        <f t="shared" si="5"/>
        <v>2.6128591795384026</v>
      </c>
      <c r="V16" s="79"/>
      <c r="W16" s="80"/>
      <c r="X16" s="79"/>
      <c r="Y16" s="80"/>
      <c r="Z16" s="80"/>
      <c r="AA16" s="80"/>
      <c r="AB16" s="81"/>
      <c r="AC16" s="81"/>
    </row>
    <row r="17" spans="1:29" s="17" customFormat="1" ht="12">
      <c r="A17" s="83" t="s">
        <v>23</v>
      </c>
      <c r="B17" s="84">
        <f>+'[2]ciiu'!S23</f>
        <v>91690872</v>
      </c>
      <c r="C17" s="85">
        <f>(B17/B22)*100</f>
        <v>4.124039168788088</v>
      </c>
      <c r="D17" s="84">
        <f>+'[2]ciiu'!X23</f>
        <v>92908664</v>
      </c>
      <c r="E17" s="85">
        <f>(D17/D22)*100</f>
        <v>4.0337221134981505</v>
      </c>
      <c r="F17" s="85">
        <f t="shared" si="0"/>
        <v>1.3281496548533207</v>
      </c>
      <c r="G17" s="85">
        <f t="shared" si="3"/>
        <v>0.05477341198627475</v>
      </c>
      <c r="H17" s="85"/>
      <c r="I17" s="84">
        <f>+'[2]ciiu'!S23</f>
        <v>91690872</v>
      </c>
      <c r="J17" s="85">
        <f>(I17/I22)*100</f>
        <v>4.124039168788088</v>
      </c>
      <c r="K17" s="84">
        <f>+'[2]ciiu'!X23</f>
        <v>92908664</v>
      </c>
      <c r="L17" s="85">
        <f>(K17/K22)*100</f>
        <v>4.0337221134981505</v>
      </c>
      <c r="M17" s="85">
        <f t="shared" si="1"/>
        <v>1.3281496548533207</v>
      </c>
      <c r="N17" s="85">
        <f t="shared" si="4"/>
        <v>0.05477341198627475</v>
      </c>
      <c r="O17" s="85"/>
      <c r="P17" s="84">
        <f>+'[2]ciiu'!O23+'[2]ciiu'!P23+'[2]ciiu'!Q23+'[2]ciiu'!S23</f>
        <v>356609100</v>
      </c>
      <c r="Q17" s="85">
        <f>(P17/P22)*100</f>
        <v>3.8687285546597923</v>
      </c>
      <c r="R17" s="84">
        <f>+'[2]ciiu'!T23+'[2]ciiu'!U23+'[2]ciiu'!V23+'[2]ciiu'!X23</f>
        <v>356955949</v>
      </c>
      <c r="S17" s="85">
        <f>(R17/R22)*100</f>
        <v>3.667053085675101</v>
      </c>
      <c r="T17" s="85">
        <f t="shared" si="2"/>
        <v>0.09726308162074383</v>
      </c>
      <c r="U17" s="85">
        <f t="shared" si="5"/>
        <v>0.003762844611803777</v>
      </c>
      <c r="V17" s="84"/>
      <c r="W17" s="85"/>
      <c r="X17" s="84"/>
      <c r="Y17" s="85"/>
      <c r="Z17" s="85"/>
      <c r="AA17" s="85"/>
      <c r="AB17" s="81"/>
      <c r="AC17" s="81"/>
    </row>
    <row r="18" spans="1:29" s="17" customFormat="1" ht="12">
      <c r="A18" s="78" t="s">
        <v>74</v>
      </c>
      <c r="B18" s="79">
        <f>+'[2]ciiu'!S24</f>
        <v>101518054</v>
      </c>
      <c r="C18" s="80">
        <f>(B18/B22)*100</f>
        <v>4.5660426376482075</v>
      </c>
      <c r="D18" s="79">
        <f>+'[2]ciiu'!X24</f>
        <v>104410190</v>
      </c>
      <c r="E18" s="80">
        <f>(D18/D22)*100</f>
        <v>4.533072311507389</v>
      </c>
      <c r="F18" s="80">
        <f t="shared" si="0"/>
        <v>2.848888336649952</v>
      </c>
      <c r="G18" s="80">
        <f t="shared" si="3"/>
        <v>0.1300814561504236</v>
      </c>
      <c r="H18" s="80"/>
      <c r="I18" s="79">
        <f>+'[2]ciiu'!S24</f>
        <v>101518054</v>
      </c>
      <c r="J18" s="80">
        <f>(I18/I22)*100</f>
        <v>4.5660426376482075</v>
      </c>
      <c r="K18" s="79">
        <f>+'[2]ciiu'!X24</f>
        <v>104410190</v>
      </c>
      <c r="L18" s="80">
        <f>(K18/K22)*100</f>
        <v>4.533072311507389</v>
      </c>
      <c r="M18" s="80">
        <f t="shared" si="1"/>
        <v>2.848888336649952</v>
      </c>
      <c r="N18" s="80">
        <f t="shared" si="4"/>
        <v>0.1300814561504236</v>
      </c>
      <c r="O18" s="80"/>
      <c r="P18" s="79">
        <f>+'[2]ciiu'!O24+'[2]ciiu'!P24+'[2]ciiu'!Q24+'[2]ciiu'!S24</f>
        <v>501507498</v>
      </c>
      <c r="Q18" s="80">
        <f>(P18/P22)*100</f>
        <v>5.440681064752942</v>
      </c>
      <c r="R18" s="79">
        <f>+'[2]ciiu'!T24+'[2]ciiu'!U24+'[2]ciiu'!V24+'[2]ciiu'!X24</f>
        <v>535310638</v>
      </c>
      <c r="S18" s="80">
        <f>(R18/R22)*100</f>
        <v>5.499313101159737</v>
      </c>
      <c r="T18" s="80">
        <f t="shared" si="2"/>
        <v>6.740306004358085</v>
      </c>
      <c r="U18" s="80">
        <f t="shared" si="5"/>
        <v>0.36671855248551594</v>
      </c>
      <c r="V18" s="79"/>
      <c r="W18" s="80"/>
      <c r="X18" s="79"/>
      <c r="Y18" s="80"/>
      <c r="Z18" s="80"/>
      <c r="AA18" s="80"/>
      <c r="AB18" s="81"/>
      <c r="AC18" s="81"/>
    </row>
    <row r="19" spans="1:29" s="17" customFormat="1" ht="12">
      <c r="A19" s="83" t="s">
        <v>75</v>
      </c>
      <c r="B19" s="84">
        <f>+'[2]ciiu'!S25</f>
        <v>35320452</v>
      </c>
      <c r="C19" s="85">
        <f>(B19/B22)*100</f>
        <v>1.588630627346412</v>
      </c>
      <c r="D19" s="84">
        <f>+'[2]ciiu'!X25</f>
        <v>35109454</v>
      </c>
      <c r="E19" s="85">
        <f>(D19/D22)*100</f>
        <v>1.5243118875613806</v>
      </c>
      <c r="F19" s="85">
        <f t="shared" si="0"/>
        <v>-0.5973819361088585</v>
      </c>
      <c r="G19" s="85">
        <f t="shared" si="3"/>
        <v>-0.0094901923992603</v>
      </c>
      <c r="H19" s="85"/>
      <c r="I19" s="84">
        <f>+'[2]ciiu'!S25</f>
        <v>35320452</v>
      </c>
      <c r="J19" s="85">
        <f>(I19/I22)*100</f>
        <v>1.588630627346412</v>
      </c>
      <c r="K19" s="84">
        <f>+'[2]ciiu'!X25</f>
        <v>35109454</v>
      </c>
      <c r="L19" s="85">
        <f>(K19/K22)*100</f>
        <v>1.5243118875613806</v>
      </c>
      <c r="M19" s="85">
        <f t="shared" si="1"/>
        <v>-0.5973819361088585</v>
      </c>
      <c r="N19" s="85">
        <f t="shared" si="4"/>
        <v>-0.0094901923992603</v>
      </c>
      <c r="O19" s="85"/>
      <c r="P19" s="84">
        <f>+'[2]ciiu'!O25+'[2]ciiu'!P25+'[2]ciiu'!Q25+'[2]ciiu'!S25</f>
        <v>154767064</v>
      </c>
      <c r="Q19" s="85">
        <f>(P19/P22)*100</f>
        <v>1.6790142478631631</v>
      </c>
      <c r="R19" s="84">
        <f>+'[2]ciiu'!T25+'[2]ciiu'!U25+'[2]ciiu'!V25+'[2]ciiu'!X25</f>
        <v>175812748</v>
      </c>
      <c r="S19" s="85">
        <f>(R19/R22)*100</f>
        <v>1.8061463378340248</v>
      </c>
      <c r="T19" s="85">
        <f t="shared" si="2"/>
        <v>13.598296340363477</v>
      </c>
      <c r="U19" s="85">
        <f t="shared" si="5"/>
        <v>0.22831733302135787</v>
      </c>
      <c r="V19" s="84"/>
      <c r="W19" s="85"/>
      <c r="X19" s="84"/>
      <c r="Y19" s="85"/>
      <c r="Z19" s="85"/>
      <c r="AA19" s="85"/>
      <c r="AB19" s="81"/>
      <c r="AC19" s="81"/>
    </row>
    <row r="20" spans="1:29" s="17" customFormat="1" ht="12">
      <c r="A20" s="78" t="s">
        <v>76</v>
      </c>
      <c r="B20" s="79">
        <f>+'[2]ciiu'!S26</f>
        <v>8080658</v>
      </c>
      <c r="C20" s="80">
        <f>(B20/B22)*100</f>
        <v>0.36344893853317056</v>
      </c>
      <c r="D20" s="79">
        <f>+'[2]ciiu'!X26</f>
        <v>8041125</v>
      </c>
      <c r="E20" s="80">
        <f>(D20/D22)*100</f>
        <v>0.3491134446826489</v>
      </c>
      <c r="F20" s="80">
        <f t="shared" si="0"/>
        <v>-0.4892299612234548</v>
      </c>
      <c r="G20" s="80">
        <f t="shared" si="3"/>
        <v>-0.0017781011010528885</v>
      </c>
      <c r="H20" s="80"/>
      <c r="I20" s="79">
        <f>+'[2]ciiu'!S26</f>
        <v>8080658</v>
      </c>
      <c r="J20" s="80">
        <f>(I20/I22)*100</f>
        <v>0.36344893853317056</v>
      </c>
      <c r="K20" s="79">
        <f>+'[2]ciiu'!X26</f>
        <v>8041125</v>
      </c>
      <c r="L20" s="80">
        <f>(K20/K22)*100</f>
        <v>0.3491134446826489</v>
      </c>
      <c r="M20" s="80">
        <f t="shared" si="1"/>
        <v>-0.4892299612234548</v>
      </c>
      <c r="N20" s="80">
        <f t="shared" si="4"/>
        <v>-0.0017781011010528885</v>
      </c>
      <c r="O20" s="80"/>
      <c r="P20" s="79">
        <f>+'[2]ciiu'!O26+'[2]ciiu'!P26+'[2]ciiu'!Q26+'[2]ciiu'!S26</f>
        <v>33540190</v>
      </c>
      <c r="Q20" s="80">
        <f>(P20/P22)*100</f>
        <v>0.3638658990522531</v>
      </c>
      <c r="R20" s="79">
        <f>+'[2]ciiu'!T26+'[2]ciiu'!U26+'[2]ciiu'!V26+'[2]ciiu'!X26</f>
        <v>32886540</v>
      </c>
      <c r="S20" s="80">
        <f>(R20/R22)*100</f>
        <v>0.3378475364313865</v>
      </c>
      <c r="T20" s="80">
        <f t="shared" si="2"/>
        <v>-1.9488559844175004</v>
      </c>
      <c r="U20" s="80">
        <f t="shared" si="5"/>
        <v>-0.007091222348934375</v>
      </c>
      <c r="V20" s="79"/>
      <c r="W20" s="80"/>
      <c r="X20" s="79"/>
      <c r="Y20" s="80"/>
      <c r="Z20" s="80"/>
      <c r="AA20" s="80"/>
      <c r="AB20" s="81"/>
      <c r="AC20" s="81"/>
    </row>
    <row r="21" spans="1:29" s="17" customFormat="1" ht="12">
      <c r="A21" s="83" t="s">
        <v>24</v>
      </c>
      <c r="B21" s="84">
        <f>+'[2]ciiu'!S27</f>
        <v>42401161</v>
      </c>
      <c r="C21" s="85">
        <f>(B21/B22)*100</f>
        <v>1.907104218248572</v>
      </c>
      <c r="D21" s="84">
        <f>+'[2]ciiu'!X27</f>
        <v>47855815</v>
      </c>
      <c r="E21" s="85">
        <f>(D21/D22)*100</f>
        <v>2.0777078359987664</v>
      </c>
      <c r="F21" s="85">
        <f t="shared" si="0"/>
        <v>12.86439774609002</v>
      </c>
      <c r="G21" s="85">
        <f t="shared" si="3"/>
        <v>0.24533747206795697</v>
      </c>
      <c r="H21" s="85"/>
      <c r="I21" s="84">
        <f>+'[2]ciiu'!S27</f>
        <v>42401161</v>
      </c>
      <c r="J21" s="85">
        <f>(I21/I22)*100</f>
        <v>1.907104218248572</v>
      </c>
      <c r="K21" s="84">
        <f>+'[2]ciiu'!X27</f>
        <v>47855815</v>
      </c>
      <c r="L21" s="85">
        <f>(K21/K22)*100</f>
        <v>2.0777078359987664</v>
      </c>
      <c r="M21" s="85">
        <f t="shared" si="1"/>
        <v>12.86439774609002</v>
      </c>
      <c r="N21" s="85">
        <f t="shared" si="4"/>
        <v>0.24533747206795697</v>
      </c>
      <c r="O21" s="85"/>
      <c r="P21" s="84">
        <f>+'[2]ciiu'!O27+'[2]ciiu'!P27+'[2]ciiu'!Q27+'[2]ciiu'!S27</f>
        <v>119381298</v>
      </c>
      <c r="Q21" s="85">
        <f>(P21/P22)*100</f>
        <v>1.2951263343110144</v>
      </c>
      <c r="R21" s="84">
        <f>+'[2]ciiu'!T27+'[2]ciiu'!U27+'[2]ciiu'!V27+'[2]ciiu'!X27</f>
        <v>144605297</v>
      </c>
      <c r="S21" s="85">
        <f>(R21/R22)*100</f>
        <v>1.4855482925956625</v>
      </c>
      <c r="T21" s="85">
        <f t="shared" si="2"/>
        <v>21.128936795443455</v>
      </c>
      <c r="U21" s="85">
        <f t="shared" si="5"/>
        <v>0.27364642459771793</v>
      </c>
      <c r="V21" s="84"/>
      <c r="W21" s="85"/>
      <c r="X21" s="84"/>
      <c r="Y21" s="85"/>
      <c r="Z21" s="85"/>
      <c r="AA21" s="85"/>
      <c r="AB21" s="81"/>
      <c r="AC21" s="81"/>
    </row>
    <row r="22" spans="1:29" s="17" customFormat="1" ht="12">
      <c r="A22" s="78" t="s">
        <v>86</v>
      </c>
      <c r="B22" s="79">
        <f>+'[2]ciiu'!S28</f>
        <v>2223326895</v>
      </c>
      <c r="C22" s="80">
        <f>(B22/B22)*100</f>
        <v>100</v>
      </c>
      <c r="D22" s="79">
        <f>+'[2]ciiu'!X28</f>
        <v>2303298576</v>
      </c>
      <c r="E22" s="80">
        <f>(D22/D22)*100</f>
        <v>100</v>
      </c>
      <c r="F22" s="80">
        <f t="shared" si="0"/>
        <v>3.59693759742874</v>
      </c>
      <c r="G22" s="80">
        <f t="shared" si="3"/>
        <v>3.59693759742874</v>
      </c>
      <c r="H22" s="80"/>
      <c r="I22" s="79">
        <f>+'[2]ciiu'!S28</f>
        <v>2223326895</v>
      </c>
      <c r="J22" s="80">
        <f>(I22/I22)*100</f>
        <v>100</v>
      </c>
      <c r="K22" s="79">
        <f>+'[2]ciiu'!X28</f>
        <v>2303298576</v>
      </c>
      <c r="L22" s="80">
        <f>(K22/K22)*100</f>
        <v>100</v>
      </c>
      <c r="M22" s="80">
        <f t="shared" si="1"/>
        <v>3.59693759742874</v>
      </c>
      <c r="N22" s="80">
        <f t="shared" si="4"/>
        <v>3.59693759742874</v>
      </c>
      <c r="O22" s="80"/>
      <c r="P22" s="79">
        <f>+'[2]ciiu'!O28+'[2]ciiu'!P28+'[2]ciiu'!Q28+'[2]ciiu'!S28</f>
        <v>9217733810</v>
      </c>
      <c r="Q22" s="80">
        <f>(P22/P22)*100</f>
        <v>100</v>
      </c>
      <c r="R22" s="79">
        <f>+'[2]ciiu'!T28+'[2]ciiu'!U28+'[2]ciiu'!V28+'[2]ciiu'!X28</f>
        <v>9734136394</v>
      </c>
      <c r="S22" s="80">
        <f>(R22/R22)*100</f>
        <v>100</v>
      </c>
      <c r="T22" s="80">
        <f t="shared" si="2"/>
        <v>5.602272691361219</v>
      </c>
      <c r="U22" s="80">
        <f t="shared" si="5"/>
        <v>5.602272691361219</v>
      </c>
      <c r="V22" s="79"/>
      <c r="W22" s="80"/>
      <c r="X22" s="79"/>
      <c r="Y22" s="80"/>
      <c r="Z22" s="80"/>
      <c r="AA22" s="80"/>
      <c r="AB22" s="81"/>
      <c r="AC22" s="81"/>
    </row>
    <row r="23" spans="1:29" s="17" customFormat="1" ht="12">
      <c r="A23" s="78"/>
      <c r="B23" s="79"/>
      <c r="C23" s="80"/>
      <c r="D23" s="79"/>
      <c r="E23" s="80"/>
      <c r="F23" s="80"/>
      <c r="G23" s="80"/>
      <c r="H23" s="80"/>
      <c r="I23" s="79"/>
      <c r="J23" s="80"/>
      <c r="K23" s="79"/>
      <c r="L23" s="80"/>
      <c r="M23" s="80"/>
      <c r="N23" s="80"/>
      <c r="O23" s="80"/>
      <c r="P23" s="79"/>
      <c r="Q23" s="80"/>
      <c r="R23" s="79"/>
      <c r="S23" s="80"/>
      <c r="T23" s="80"/>
      <c r="U23" s="80"/>
      <c r="V23" s="79"/>
      <c r="W23" s="80"/>
      <c r="X23" s="79"/>
      <c r="Y23" s="80"/>
      <c r="Z23" s="80"/>
      <c r="AA23" s="80"/>
      <c r="AB23" s="81"/>
      <c r="AC23" s="81"/>
    </row>
    <row r="24" spans="1:29" s="17" customFormat="1" ht="12">
      <c r="A24" s="17" t="s">
        <v>54</v>
      </c>
      <c r="B24" s="82"/>
      <c r="C24" s="81"/>
      <c r="D24" s="82"/>
      <c r="E24" s="81"/>
      <c r="F24" s="81"/>
      <c r="G24" s="81"/>
      <c r="H24" s="81"/>
      <c r="I24" s="82"/>
      <c r="J24" s="81"/>
      <c r="K24" s="82"/>
      <c r="L24" s="81"/>
      <c r="M24" s="81"/>
      <c r="N24" s="81"/>
      <c r="O24" s="81"/>
      <c r="P24" s="82"/>
      <c r="Q24" s="81"/>
      <c r="R24" s="82"/>
      <c r="S24" s="81"/>
      <c r="T24" s="81"/>
      <c r="U24" s="81"/>
      <c r="V24" s="82"/>
      <c r="W24" s="81"/>
      <c r="X24" s="82"/>
      <c r="Y24" s="81"/>
      <c r="Z24" s="81"/>
      <c r="AA24" s="81"/>
      <c r="AB24" s="81"/>
      <c r="AC24" s="81"/>
    </row>
    <row r="25" spans="1:29" s="17" customFormat="1" ht="12">
      <c r="A25" s="17" t="s">
        <v>89</v>
      </c>
      <c r="B25" s="82"/>
      <c r="C25" s="81"/>
      <c r="D25" s="82"/>
      <c r="E25" s="81"/>
      <c r="F25" s="81"/>
      <c r="G25" s="81"/>
      <c r="H25" s="81"/>
      <c r="I25" s="82"/>
      <c r="J25" s="81"/>
      <c r="K25" s="82"/>
      <c r="L25" s="81"/>
      <c r="M25" s="81"/>
      <c r="N25" s="81"/>
      <c r="O25" s="81"/>
      <c r="P25" s="82"/>
      <c r="Q25" s="81"/>
      <c r="R25" s="82"/>
      <c r="S25" s="81"/>
      <c r="T25" s="81"/>
      <c r="U25" s="81"/>
      <c r="V25" s="82"/>
      <c r="W25" s="81"/>
      <c r="X25" s="82"/>
      <c r="Y25" s="81"/>
      <c r="Z25" s="81"/>
      <c r="AA25" s="81"/>
      <c r="AB25" s="81"/>
      <c r="AC25" s="81"/>
    </row>
    <row r="26" spans="1:29" s="17" customFormat="1" ht="12">
      <c r="A26" s="17" t="s">
        <v>95</v>
      </c>
      <c r="B26" s="82"/>
      <c r="C26" s="81"/>
      <c r="D26" s="82"/>
      <c r="E26" s="81"/>
      <c r="F26" s="81"/>
      <c r="G26" s="81"/>
      <c r="H26" s="81"/>
      <c r="I26" s="82"/>
      <c r="J26" s="81"/>
      <c r="K26" s="82"/>
      <c r="L26" s="81"/>
      <c r="M26" s="81"/>
      <c r="N26" s="81"/>
      <c r="O26" s="81"/>
      <c r="P26" s="82"/>
      <c r="Q26" s="81"/>
      <c r="R26" s="82"/>
      <c r="S26" s="81"/>
      <c r="T26" s="81"/>
      <c r="U26" s="81"/>
      <c r="V26" s="82"/>
      <c r="W26" s="81"/>
      <c r="X26" s="82"/>
      <c r="Y26" s="81"/>
      <c r="Z26" s="81"/>
      <c r="AA26" s="81"/>
      <c r="AB26" s="81"/>
      <c r="AC26" s="81"/>
    </row>
    <row r="27" spans="1:29" s="17" customFormat="1" ht="12">
      <c r="A27" s="17" t="s">
        <v>96</v>
      </c>
      <c r="B27" s="82"/>
      <c r="C27" s="81"/>
      <c r="D27" s="82"/>
      <c r="E27" s="81"/>
      <c r="F27" s="81"/>
      <c r="G27" s="81"/>
      <c r="H27" s="81"/>
      <c r="I27" s="82"/>
      <c r="J27" s="81"/>
      <c r="K27" s="82"/>
      <c r="L27" s="81"/>
      <c r="M27" s="81"/>
      <c r="N27" s="81"/>
      <c r="O27" s="81"/>
      <c r="P27" s="82"/>
      <c r="Q27" s="81"/>
      <c r="R27" s="82"/>
      <c r="S27" s="81"/>
      <c r="T27" s="81"/>
      <c r="U27" s="81"/>
      <c r="V27" s="82"/>
      <c r="W27" s="81"/>
      <c r="X27" s="82"/>
      <c r="Y27" s="81"/>
      <c r="Z27" s="81"/>
      <c r="AA27" s="81"/>
      <c r="AB27" s="81"/>
      <c r="AC27" s="81"/>
    </row>
    <row r="28" spans="1:29" s="17" customFormat="1" ht="12">
      <c r="A28" s="17" t="s">
        <v>103</v>
      </c>
      <c r="B28" s="82"/>
      <c r="C28" s="81"/>
      <c r="D28" s="82"/>
      <c r="E28" s="81"/>
      <c r="F28" s="81"/>
      <c r="G28" s="81"/>
      <c r="H28" s="81"/>
      <c r="I28" s="82"/>
      <c r="J28" s="81"/>
      <c r="K28" s="82"/>
      <c r="L28" s="81"/>
      <c r="M28" s="81"/>
      <c r="N28" s="81"/>
      <c r="O28" s="81"/>
      <c r="P28" s="82"/>
      <c r="Q28" s="81"/>
      <c r="R28" s="82"/>
      <c r="S28" s="81"/>
      <c r="T28" s="81"/>
      <c r="U28" s="81"/>
      <c r="V28" s="82"/>
      <c r="W28" s="81"/>
      <c r="X28" s="82"/>
      <c r="Y28" s="81"/>
      <c r="Z28" s="81"/>
      <c r="AA28" s="81"/>
      <c r="AB28" s="81"/>
      <c r="AC28" s="81"/>
    </row>
    <row r="29" spans="1:29" s="17" customFormat="1" ht="12">
      <c r="A29" s="17" t="s">
        <v>61</v>
      </c>
      <c r="B29" s="82"/>
      <c r="C29" s="81"/>
      <c r="D29" s="82"/>
      <c r="E29" s="81"/>
      <c r="F29" s="81"/>
      <c r="G29" s="81"/>
      <c r="H29" s="81"/>
      <c r="I29" s="82"/>
      <c r="J29" s="81"/>
      <c r="K29" s="82"/>
      <c r="L29" s="81"/>
      <c r="M29" s="81"/>
      <c r="N29" s="81"/>
      <c r="O29" s="81"/>
      <c r="P29" s="82"/>
      <c r="Q29" s="81"/>
      <c r="R29" s="82"/>
      <c r="S29" s="81"/>
      <c r="T29" s="81"/>
      <c r="U29" s="81"/>
      <c r="V29" s="82"/>
      <c r="W29" s="81"/>
      <c r="X29" s="82"/>
      <c r="Y29" s="81"/>
      <c r="Z29" s="81"/>
      <c r="AA29" s="81"/>
      <c r="AB29" s="81"/>
      <c r="AC29" s="81"/>
    </row>
    <row r="30" spans="1:30" s="67" customFormat="1" ht="14.25" customHeight="1">
      <c r="A30" s="17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70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67" customFormat="1" ht="14.25" customHeight="1">
      <c r="A31" s="17" t="s">
        <v>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70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s="67" customFormat="1" ht="14.25" customHeight="1">
      <c r="A32" s="17" t="s">
        <v>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70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s="67" customFormat="1" ht="14.25" customHeight="1">
      <c r="A33" s="17" t="s">
        <v>29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70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67" customFormat="1" ht="14.25" customHeight="1">
      <c r="A34" s="17" t="s">
        <v>30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70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s="67" customFormat="1" ht="14.25" customHeight="1">
      <c r="A35" s="17" t="s">
        <v>62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70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s="67" customFormat="1" ht="14.25" customHeight="1">
      <c r="A36" s="17" t="s">
        <v>67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70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s="67" customFormat="1" ht="14.25" customHeight="1">
      <c r="A37" s="17" t="s">
        <v>33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70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s="67" customFormat="1" ht="14.25" customHeight="1">
      <c r="A38" s="17" t="s">
        <v>34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s="67" customFormat="1" ht="14.25" customHeight="1">
      <c r="A39" s="17" t="s">
        <v>35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s="67" customFormat="1" ht="14.25" customHeight="1">
      <c r="A40" s="17" t="s">
        <v>105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s="67" customFormat="1" ht="14.25" customHeight="1">
      <c r="A41" s="17" t="s">
        <v>36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s="67" customFormat="1" ht="14.25" customHeight="1">
      <c r="A42" s="17" t="s">
        <v>65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s="67" customFormat="1" ht="14.25" customHeight="1">
      <c r="A43" s="17" t="s">
        <v>38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s="67" customFormat="1" ht="14.2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s="67" customFormat="1" ht="14.25" customHeight="1">
      <c r="A45" s="17" t="s">
        <v>40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s="67" customFormat="1" ht="14.25" customHeight="1">
      <c r="A46" s="68" t="s">
        <v>66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s="67" customFormat="1" ht="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s="67" customFormat="1" ht="1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s="67" customFormat="1" ht="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s="67" customFormat="1" ht="1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30" s="67" customFormat="1" ht="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30" s="67" customFormat="1" ht="1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27" s="67" customFormat="1" ht="1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s="67" customFormat="1" ht="1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s="67" customFormat="1" ht="1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67" customFormat="1" ht="1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s="67" customFormat="1" ht="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s="67" customFormat="1" ht="1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67" customFormat="1" ht="1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s="67" customFormat="1" ht="1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s="67" customFormat="1" ht="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67" customFormat="1" ht="1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s="67" customFormat="1" ht="1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s="67" customFormat="1" ht="1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67" customFormat="1" ht="1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s="67" customFormat="1" ht="1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s="67" customFormat="1" ht="1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67" customFormat="1" ht="1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67" customFormat="1" ht="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s="67" customFormat="1" ht="1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67" customFormat="1" ht="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s="67" customFormat="1" ht="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s="67" customFormat="1" ht="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67" customFormat="1" ht="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s="67" customFormat="1" ht="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s="67" customFormat="1" ht="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67" customFormat="1" ht="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s="67" customFormat="1" ht="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s="67" customFormat="1" ht="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67" customFormat="1" ht="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s="67" customFormat="1" ht="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s="67" customFormat="1" ht="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67" customFormat="1" ht="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s="67" customFormat="1" ht="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s="67" customFormat="1" ht="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67" customFormat="1" ht="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s="67" customFormat="1" ht="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s="67" customFormat="1" ht="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s="67" customFormat="1" ht="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s="67" customFormat="1" ht="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s="67" customFormat="1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s="67" customFormat="1" ht="1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s="67" customFormat="1" ht="1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s="67" customFormat="1" ht="1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s="67" customFormat="1" ht="1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s="67" customFormat="1" ht="1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s="67" customFormat="1" ht="1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s="67" customFormat="1" ht="1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s="67" customFormat="1" ht="1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s="67" customFormat="1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s="67" customFormat="1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s="67" customFormat="1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s="67" customFormat="1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s="67" customFormat="1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s="67" customFormat="1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s="67" customFormat="1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s="67" customFormat="1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s="67" customFormat="1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s="67" customFormat="1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s="67" customFormat="1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s="67" customFormat="1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s="67" customFormat="1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s="67" customFormat="1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s="67" customFormat="1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s="67" customFormat="1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s="67" customFormat="1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s="67" customFormat="1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s="67" customFormat="1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s="67" customFormat="1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s="67" customFormat="1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s="67" customFormat="1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s="67" customFormat="1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s="67" customFormat="1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s="67" customFormat="1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s="67" customFormat="1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s="67" customFormat="1" ht="1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s="67" customFormat="1" ht="1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s="67" customFormat="1" ht="1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s="67" customFormat="1" ht="1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s="67" customFormat="1" ht="1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s="67" customFormat="1" ht="1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s="67" customFormat="1" ht="1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s="67" customFormat="1" ht="1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s="67" customFormat="1" ht="1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s="67" customFormat="1" ht="1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s="67" customFormat="1" ht="1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s="67" customFormat="1" ht="1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s="67" customFormat="1" ht="1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s="67" customFormat="1" ht="1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s="67" customFormat="1" ht="1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s="67" customFormat="1" ht="1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s="67" customFormat="1" ht="1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s="67" customFormat="1" ht="1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s="67" customFormat="1" ht="1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s="67" customFormat="1" ht="1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s="67" customFormat="1" ht="1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s="67" customFormat="1" ht="1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s="67" customFormat="1" ht="1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s="67" customFormat="1" ht="1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s="67" customFormat="1" ht="1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s="67" customFormat="1" ht="1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s="67" customFormat="1" ht="1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s="67" customFormat="1" ht="1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s="67" customFormat="1" ht="1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s="67" customFormat="1" ht="1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s="67" customFormat="1" ht="1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s="67" customFormat="1" ht="1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s="67" customFormat="1" ht="1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s="67" customFormat="1" ht="1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s="67" customFormat="1" ht="1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s="67" customFormat="1" ht="1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s="67" customFormat="1" ht="1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s="67" customFormat="1" ht="1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s="67" customFormat="1" ht="1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s="67" customFormat="1" ht="1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s="67" customFormat="1" ht="1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s="67" customFormat="1" ht="1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s="67" customFormat="1" ht="1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s="67" customFormat="1" ht="1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s="67" customFormat="1" ht="1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s="67" customFormat="1" ht="1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s="67" customFormat="1" ht="1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s="67" customFormat="1" ht="1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s="67" customFormat="1" ht="1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s="67" customFormat="1" ht="1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s="67" customFormat="1" ht="1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s="67" customFormat="1" ht="1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s="67" customFormat="1" ht="1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s="67" customFormat="1" ht="1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s="67" customFormat="1" ht="1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s="67" customFormat="1" ht="1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s="67" customFormat="1" ht="1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</sheetData>
  <mergeCells count="4">
    <mergeCell ref="V10:AA10"/>
    <mergeCell ref="X11:AA11"/>
    <mergeCell ref="P11:Q11"/>
    <mergeCell ref="R11:S11"/>
  </mergeCells>
  <printOptions horizontalCentered="1" verticalCentered="1"/>
  <pageMargins left="0.2" right="0.2" top="0.7" bottom="0.984251968503937" header="0.5118110236220472" footer="0.5118110236220472"/>
  <pageSetup fitToHeight="1" fitToWidth="1" horizontalDpi="300" verticalDpi="300" orientation="landscape" scale="57" r:id="rId2"/>
  <headerFooter alignWithMargins="0">
    <oddFooter>&amp;R&amp;8El Departamento Administrativo Nacional de Estadística DANE se reserva los derechos de autor
Ley 23 82 /  ley 44 93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C39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" width="34.28125" style="3" customWidth="1"/>
    <col min="2" max="2" width="11.140625" style="3" customWidth="1"/>
    <col min="3" max="3" width="10.8515625" style="3" customWidth="1"/>
    <col min="4" max="4" width="10.7109375" style="3" customWidth="1"/>
    <col min="5" max="5" width="10.421875" style="3" customWidth="1"/>
    <col min="6" max="6" width="11.00390625" style="3" customWidth="1"/>
    <col min="7" max="7" width="10.00390625" style="3" customWidth="1"/>
    <col min="8" max="8" width="2.7109375" style="3" customWidth="1"/>
    <col min="9" max="9" width="10.8515625" style="3" customWidth="1"/>
    <col min="10" max="10" width="11.28125" style="3" customWidth="1"/>
    <col min="11" max="11" width="11.7109375" style="3" customWidth="1"/>
    <col min="12" max="12" width="10.57421875" style="3" customWidth="1"/>
    <col min="13" max="13" width="10.8515625" style="3" customWidth="1"/>
    <col min="14" max="14" width="9.57421875" style="3" customWidth="1"/>
    <col min="15" max="15" width="2.421875" style="3" customWidth="1"/>
    <col min="16" max="16" width="10.28125" style="3" customWidth="1"/>
    <col min="17" max="17" width="10.8515625" style="3" customWidth="1"/>
    <col min="18" max="18" width="11.28125" style="3" customWidth="1"/>
    <col min="19" max="19" width="9.8515625" style="3" customWidth="1"/>
    <col min="20" max="20" width="10.57421875" style="3" customWidth="1"/>
    <col min="21" max="21" width="9.421875" style="3" customWidth="1"/>
    <col min="22" max="22" width="10.00390625" style="3" hidden="1" customWidth="1"/>
    <col min="23" max="23" width="7.00390625" style="3" hidden="1" customWidth="1"/>
    <col min="24" max="24" width="9.421875" style="3" hidden="1" customWidth="1"/>
    <col min="25" max="25" width="7.57421875" style="3" hidden="1" customWidth="1"/>
    <col min="26" max="26" width="9.00390625" style="3" hidden="1" customWidth="1"/>
    <col min="27" max="27" width="10.00390625" style="3" hidden="1" customWidth="1"/>
    <col min="28" max="28" width="0" style="3" hidden="1" customWidth="1"/>
    <col min="29" max="16384" width="11.421875" style="3" customWidth="1"/>
  </cols>
  <sheetData>
    <row r="1" ht="57.75" customHeight="1"/>
    <row r="2" ht="12.75" customHeight="1"/>
    <row r="3" spans="1:22" ht="15">
      <c r="A3" s="41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42</v>
      </c>
    </row>
    <row r="4" spans="1:22" ht="17.25">
      <c r="A4" s="41" t="s">
        <v>100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3" t="s">
        <v>42</v>
      </c>
    </row>
    <row r="5" spans="1:22" ht="15">
      <c r="A5" s="41" t="s">
        <v>107</v>
      </c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3" t="s">
        <v>42</v>
      </c>
    </row>
    <row r="6" spans="1:22" ht="15">
      <c r="A6" s="41" t="s">
        <v>118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3" t="s">
        <v>42</v>
      </c>
    </row>
    <row r="7" spans="1:26" ht="15">
      <c r="A7" s="3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V7" s="3" t="s">
        <v>42</v>
      </c>
      <c r="Z7" s="15" t="s">
        <v>47</v>
      </c>
    </row>
    <row r="8" spans="1:27" s="48" customFormat="1" ht="12">
      <c r="A8" s="45"/>
      <c r="B8" s="45" t="s">
        <v>2</v>
      </c>
      <c r="C8" s="45"/>
      <c r="D8" s="45"/>
      <c r="E8" s="45"/>
      <c r="F8" s="45"/>
      <c r="G8" s="45"/>
      <c r="H8" s="46"/>
      <c r="I8" s="45" t="s">
        <v>3</v>
      </c>
      <c r="J8" s="45"/>
      <c r="K8" s="45"/>
      <c r="L8" s="45"/>
      <c r="M8" s="45"/>
      <c r="N8" s="45"/>
      <c r="O8" s="45"/>
      <c r="P8" s="45" t="s">
        <v>90</v>
      </c>
      <c r="Q8" s="45"/>
      <c r="R8" s="45"/>
      <c r="S8" s="45"/>
      <c r="T8" s="45"/>
      <c r="U8" s="45"/>
      <c r="V8" s="45" t="s">
        <v>4</v>
      </c>
      <c r="W8" s="45"/>
      <c r="X8" s="45"/>
      <c r="Y8" s="45"/>
      <c r="Z8" s="45"/>
      <c r="AA8" s="45"/>
    </row>
    <row r="9" spans="1:27" s="48" customFormat="1" ht="26.25" customHeight="1">
      <c r="A9" s="49"/>
      <c r="B9" s="50" t="s">
        <v>110</v>
      </c>
      <c r="C9" s="50"/>
      <c r="D9" s="50" t="s">
        <v>111</v>
      </c>
      <c r="E9" s="50"/>
      <c r="F9" s="50"/>
      <c r="G9" s="50"/>
      <c r="H9" s="51"/>
      <c r="I9" s="50" t="s">
        <v>112</v>
      </c>
      <c r="J9" s="50"/>
      <c r="K9" s="52" t="s">
        <v>113</v>
      </c>
      <c r="L9" s="49"/>
      <c r="M9" s="50"/>
      <c r="N9" s="50"/>
      <c r="O9" s="50"/>
      <c r="P9" s="104" t="s">
        <v>114</v>
      </c>
      <c r="Q9" s="104"/>
      <c r="R9" s="104" t="s">
        <v>115</v>
      </c>
      <c r="S9" s="104"/>
      <c r="T9" s="50"/>
      <c r="U9" s="50"/>
      <c r="V9" s="50">
        <v>2003</v>
      </c>
      <c r="W9" s="50"/>
      <c r="X9" s="103">
        <v>2005</v>
      </c>
      <c r="Y9" s="103"/>
      <c r="Z9" s="103"/>
      <c r="AA9" s="103"/>
    </row>
    <row r="10" spans="1:27" s="48" customFormat="1" ht="36">
      <c r="A10" s="53" t="s">
        <v>44</v>
      </c>
      <c r="B10" s="54" t="s">
        <v>47</v>
      </c>
      <c r="C10" s="54" t="s">
        <v>7</v>
      </c>
      <c r="D10" s="54" t="s">
        <v>47</v>
      </c>
      <c r="E10" s="54" t="s">
        <v>7</v>
      </c>
      <c r="F10" s="54" t="s">
        <v>8</v>
      </c>
      <c r="G10" s="54" t="s">
        <v>43</v>
      </c>
      <c r="H10" s="54"/>
      <c r="I10" s="54" t="s">
        <v>47</v>
      </c>
      <c r="J10" s="54" t="s">
        <v>7</v>
      </c>
      <c r="K10" s="54" t="s">
        <v>47</v>
      </c>
      <c r="L10" s="54" t="s">
        <v>7</v>
      </c>
      <c r="M10" s="54" t="s">
        <v>8</v>
      </c>
      <c r="N10" s="54" t="s">
        <v>43</v>
      </c>
      <c r="O10" s="54"/>
      <c r="P10" s="54" t="s">
        <v>47</v>
      </c>
      <c r="Q10" s="54" t="s">
        <v>7</v>
      </c>
      <c r="R10" s="54" t="s">
        <v>47</v>
      </c>
      <c r="S10" s="54" t="s">
        <v>7</v>
      </c>
      <c r="T10" s="54" t="s">
        <v>8</v>
      </c>
      <c r="U10" s="54" t="s">
        <v>43</v>
      </c>
      <c r="V10" s="54" t="s">
        <v>47</v>
      </c>
      <c r="W10" s="54" t="s">
        <v>7</v>
      </c>
      <c r="X10" s="54" t="s">
        <v>47</v>
      </c>
      <c r="Y10" s="54" t="s">
        <v>7</v>
      </c>
      <c r="Z10" s="54" t="s">
        <v>8</v>
      </c>
      <c r="AA10" s="54" t="s">
        <v>43</v>
      </c>
    </row>
    <row r="11" spans="1:27" s="48" customFormat="1" ht="1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9" s="78" customFormat="1" ht="12">
      <c r="A12" s="83" t="s">
        <v>69</v>
      </c>
      <c r="B12" s="84">
        <f>+'[2]empleo'!S5</f>
        <v>54561</v>
      </c>
      <c r="C12" s="85">
        <f>+B12/B16*100</f>
        <v>62.54771812772982</v>
      </c>
      <c r="D12" s="84">
        <f>+'[2]empleo'!X5</f>
        <v>0</v>
      </c>
      <c r="E12" s="85" t="e">
        <f>+D12/D16*100</f>
        <v>#DIV/0!</v>
      </c>
      <c r="F12" s="85">
        <f>((D12-B12)/B12)*100</f>
        <v>-100</v>
      </c>
      <c r="G12" s="85">
        <f>+C12*F12/100</f>
        <v>-62.54771812772982</v>
      </c>
      <c r="H12" s="85"/>
      <c r="I12" s="84">
        <f>+'[2]empleo'!S5</f>
        <v>54561</v>
      </c>
      <c r="J12" s="85">
        <f>+I12/I16*100</f>
        <v>62.54771812772982</v>
      </c>
      <c r="K12" s="84">
        <f>+'[2]empleo'!X5</f>
        <v>0</v>
      </c>
      <c r="L12" s="85" t="e">
        <f>+K12/$K$16*100</f>
        <v>#DIV/0!</v>
      </c>
      <c r="M12" s="85">
        <f>((K12-I12)/I12)*100</f>
        <v>-100</v>
      </c>
      <c r="N12" s="85">
        <f>+(M12*J12)/100</f>
        <v>-62.54771812772982</v>
      </c>
      <c r="O12" s="85"/>
      <c r="P12" s="84">
        <f>+('[2]empleo'!O5+'[2]empleo'!P5+'[2]empleo'!Q5+'[2]empleo'!S5)/4</f>
        <v>53666.75</v>
      </c>
      <c r="Q12" s="85">
        <f>+P12/P16*100</f>
        <v>62.996722023482874</v>
      </c>
      <c r="R12" s="84">
        <f>+('[2]empleo'!T5+'[2]empleo'!U5+'[2]empleo'!V5+'[2]empleo'!X5)/4</f>
        <v>41250.75</v>
      </c>
      <c r="S12" s="85">
        <f>+R12/R16*100</f>
        <v>60.906943265291055</v>
      </c>
      <c r="T12" s="85">
        <f>((R12-P12)/P12)*100</f>
        <v>-23.13536780222391</v>
      </c>
      <c r="U12" s="85">
        <f>+(T12*Q12)/100</f>
        <v>-14.574523343477356</v>
      </c>
      <c r="V12" s="84"/>
      <c r="W12" s="85"/>
      <c r="X12" s="84"/>
      <c r="Y12" s="85"/>
      <c r="Z12" s="85"/>
      <c r="AA12" s="85"/>
      <c r="AB12" s="85"/>
      <c r="AC12" s="80"/>
    </row>
    <row r="13" spans="1:29" s="17" customFormat="1" ht="12">
      <c r="A13" s="17" t="s">
        <v>70</v>
      </c>
      <c r="B13" s="82">
        <f>+'[2]empleo'!S6</f>
        <v>17211</v>
      </c>
      <c r="C13" s="81">
        <f>+B13/B16*100</f>
        <v>19.73037108367438</v>
      </c>
      <c r="D13" s="82">
        <f>+'[2]empleo'!X6</f>
        <v>0</v>
      </c>
      <c r="E13" s="81" t="e">
        <f>+D13/D16*100</f>
        <v>#DIV/0!</v>
      </c>
      <c r="F13" s="81">
        <f>((D13-B13)/B13)*100</f>
        <v>-100</v>
      </c>
      <c r="G13" s="81">
        <f>+F13*C13/100</f>
        <v>-19.73037108367438</v>
      </c>
      <c r="H13" s="81"/>
      <c r="I13" s="82">
        <f>+'[2]empleo'!S6</f>
        <v>17211</v>
      </c>
      <c r="J13" s="81">
        <f>+I13/I16*100</f>
        <v>19.73037108367438</v>
      </c>
      <c r="K13" s="82">
        <f>+'[2]empleo'!X6</f>
        <v>0</v>
      </c>
      <c r="L13" s="81" t="e">
        <f>+K13/$K$16*100</f>
        <v>#DIV/0!</v>
      </c>
      <c r="M13" s="81">
        <f>((K13-I13)/I13)*100</f>
        <v>-100</v>
      </c>
      <c r="N13" s="81">
        <f>+M13*J13/100</f>
        <v>-19.73037108367438</v>
      </c>
      <c r="O13" s="81"/>
      <c r="P13" s="82">
        <f>+('[2]empleo'!O6+'[2]empleo'!P6+'[2]empleo'!Q6+'[2]empleo'!S6)/4</f>
        <v>16543.5</v>
      </c>
      <c r="Q13" s="81">
        <f>+P13/P16*100</f>
        <v>19.41958979806843</v>
      </c>
      <c r="R13" s="82">
        <f>+('[2]empleo'!T6+'[2]empleo'!U6+'[2]empleo'!V6+'[2]empleo'!X6)/4</f>
        <v>13951.25</v>
      </c>
      <c r="S13" s="81">
        <f>+R13/R16*100</f>
        <v>20.599091949355874</v>
      </c>
      <c r="T13" s="81">
        <f>((R13-P13)/P13)*100</f>
        <v>-15.669296098165441</v>
      </c>
      <c r="U13" s="81">
        <f>+T13*Q13/100</f>
        <v>-3.0429130265084705</v>
      </c>
      <c r="V13" s="82"/>
      <c r="W13" s="81"/>
      <c r="X13" s="82"/>
      <c r="Y13" s="81"/>
      <c r="Z13" s="81"/>
      <c r="AA13" s="81"/>
      <c r="AB13" s="81"/>
      <c r="AC13" s="81"/>
    </row>
    <row r="14" spans="1:29" s="78" customFormat="1" ht="12">
      <c r="A14" s="83" t="s">
        <v>71</v>
      </c>
      <c r="B14" s="84">
        <f>+'[2]empleo'!S7</f>
        <v>15449</v>
      </c>
      <c r="C14" s="85">
        <f>+B14/B16*100</f>
        <v>17.71044697412617</v>
      </c>
      <c r="D14" s="84">
        <f>+'[2]empleo'!X7</f>
        <v>0</v>
      </c>
      <c r="E14" s="85" t="e">
        <f>+D14/D16*100</f>
        <v>#DIV/0!</v>
      </c>
      <c r="F14" s="85">
        <f>((D14-B14)/B14)*100</f>
        <v>-100</v>
      </c>
      <c r="G14" s="85">
        <f>+F14*C14/100</f>
        <v>-17.71044697412617</v>
      </c>
      <c r="H14" s="85"/>
      <c r="I14" s="84">
        <f>+'[2]empleo'!S7</f>
        <v>15449</v>
      </c>
      <c r="J14" s="85">
        <f>+I14/I16*100</f>
        <v>17.71044697412617</v>
      </c>
      <c r="K14" s="84">
        <f>+'[2]empleo'!X7</f>
        <v>0</v>
      </c>
      <c r="L14" s="85" t="e">
        <f>+K14/$K$16*100</f>
        <v>#DIV/0!</v>
      </c>
      <c r="M14" s="85">
        <f>((K14-I14)/I14)*100</f>
        <v>-100</v>
      </c>
      <c r="N14" s="85">
        <f>+M14*J14/100</f>
        <v>-17.71044697412617</v>
      </c>
      <c r="O14" s="85"/>
      <c r="P14" s="84">
        <f>+('[2]empleo'!O7+'[2]empleo'!P7+'[2]empleo'!Q7+'[2]empleo'!S7)/4</f>
        <v>14969.5</v>
      </c>
      <c r="Q14" s="85">
        <f>+P14/P16*100</f>
        <v>17.57194967704448</v>
      </c>
      <c r="R14" s="84">
        <f>+('[2]empleo'!T7+'[2]empleo'!U7+'[2]empleo'!V7+'[2]empleo'!X7)/4</f>
        <v>12514.5</v>
      </c>
      <c r="S14" s="85">
        <f>+R14/R16*100</f>
        <v>18.47772322911668</v>
      </c>
      <c r="T14" s="85">
        <f>((R14-P14)/P14)*100</f>
        <v>-16.40001336049968</v>
      </c>
      <c r="U14" s="85">
        <f>+T14*Q14/100</f>
        <v>-2.881802094735575</v>
      </c>
      <c r="V14" s="84"/>
      <c r="W14" s="85"/>
      <c r="X14" s="84"/>
      <c r="Y14" s="85"/>
      <c r="Z14" s="85"/>
      <c r="AA14" s="85"/>
      <c r="AB14" s="85"/>
      <c r="AC14" s="80"/>
    </row>
    <row r="15" spans="1:29" s="17" customFormat="1" ht="12">
      <c r="A15" s="17" t="s">
        <v>72</v>
      </c>
      <c r="B15" s="82">
        <f>+'[2]empleo'!S8</f>
        <v>10</v>
      </c>
      <c r="C15" s="81">
        <f>+B15/B16*100</f>
        <v>0.011463814469626623</v>
      </c>
      <c r="D15" s="82">
        <f>+'[2]empleo'!X8</f>
        <v>0</v>
      </c>
      <c r="E15" s="81" t="e">
        <f>+D15/D16*100</f>
        <v>#DIV/0!</v>
      </c>
      <c r="F15" s="81">
        <f>((D15-B15)/B15)*100</f>
        <v>-100</v>
      </c>
      <c r="G15" s="81">
        <f>+F15*C15/100</f>
        <v>-0.011463814469626623</v>
      </c>
      <c r="H15" s="81"/>
      <c r="I15" s="82">
        <f>+'[2]empleo'!S8</f>
        <v>10</v>
      </c>
      <c r="J15" s="81">
        <f>+I15/I16*100</f>
        <v>0.011463814469626623</v>
      </c>
      <c r="K15" s="82">
        <f>+'[2]empleo'!X8</f>
        <v>0</v>
      </c>
      <c r="L15" s="81" t="e">
        <f>+K15/$K$16*100</f>
        <v>#DIV/0!</v>
      </c>
      <c r="M15" s="81">
        <f>((K15-I15)/I15)*100</f>
        <v>-100</v>
      </c>
      <c r="N15" s="81">
        <f>+M15*J15/100</f>
        <v>-0.011463814469626623</v>
      </c>
      <c r="O15" s="81"/>
      <c r="P15" s="82">
        <f>+('[2]empleo'!O8+'[2]empleo'!P8+'[2]empleo'!Q8+'[2]empleo'!S8)/4</f>
        <v>10</v>
      </c>
      <c r="Q15" s="81">
        <f>+P15/P16*100</f>
        <v>0.01173850140421823</v>
      </c>
      <c r="R15" s="82">
        <f>+('[2]empleo'!T8+'[2]empleo'!U8+'[2]empleo'!V8+'[2]empleo'!X8)/4</f>
        <v>7.5</v>
      </c>
      <c r="S15" s="81">
        <f>+R15/R16*100</f>
        <v>0.011073788342992138</v>
      </c>
      <c r="T15" s="81">
        <f>((R15-P15)/P15)*100</f>
        <v>-25</v>
      </c>
      <c r="U15" s="81">
        <f>+T15*Q15/100</f>
        <v>-0.002934625351054558</v>
      </c>
      <c r="V15" s="82"/>
      <c r="W15" s="81"/>
      <c r="X15" s="82"/>
      <c r="Y15" s="81"/>
      <c r="Z15" s="81"/>
      <c r="AA15" s="81"/>
      <c r="AB15" s="81"/>
      <c r="AC15" s="81"/>
    </row>
    <row r="16" spans="1:29" s="78" customFormat="1" ht="12">
      <c r="A16" s="83" t="s">
        <v>58</v>
      </c>
      <c r="B16" s="84">
        <f>+'[2]empleo'!S9</f>
        <v>87231</v>
      </c>
      <c r="C16" s="85">
        <f>+B16/B16*100</f>
        <v>100</v>
      </c>
      <c r="D16" s="84">
        <f>+'[2]empleo'!X9</f>
        <v>0</v>
      </c>
      <c r="E16" s="85" t="e">
        <f>+D16/D16*100</f>
        <v>#DIV/0!</v>
      </c>
      <c r="F16" s="85">
        <f>((D16-B16)/B16)*100</f>
        <v>-100</v>
      </c>
      <c r="G16" s="85">
        <f>+F16*C16/100</f>
        <v>-100</v>
      </c>
      <c r="H16" s="85"/>
      <c r="I16" s="84">
        <f>+'[2]empleo'!S9</f>
        <v>87231</v>
      </c>
      <c r="J16" s="85">
        <f>+I16/I16*100</f>
        <v>100</v>
      </c>
      <c r="K16" s="84">
        <f>+'[2]empleo'!X9</f>
        <v>0</v>
      </c>
      <c r="L16" s="85" t="e">
        <f>+K16/$K$16*100</f>
        <v>#DIV/0!</v>
      </c>
      <c r="M16" s="85">
        <f>((K16-I16)/I16)*100</f>
        <v>-100</v>
      </c>
      <c r="N16" s="85">
        <f>+M16*J16/100</f>
        <v>-100</v>
      </c>
      <c r="O16" s="85"/>
      <c r="P16" s="84">
        <f>+('[2]empleo'!O9+'[2]empleo'!P9+'[2]empleo'!Q9+'[2]empleo'!S9)/4</f>
        <v>85189.75</v>
      </c>
      <c r="Q16" s="85">
        <f>+P16/P16*100</f>
        <v>100</v>
      </c>
      <c r="R16" s="84">
        <f>+('[2]empleo'!T9+'[2]empleo'!U9+'[2]empleo'!V9+'[2]empleo'!X9)/4</f>
        <v>67727.5</v>
      </c>
      <c r="S16" s="85">
        <f>+R16/R16*100</f>
        <v>100</v>
      </c>
      <c r="T16" s="85">
        <f>((R16-P16)/P16)*100</f>
        <v>-20.49806461458098</v>
      </c>
      <c r="U16" s="85">
        <f>+T16*Q16/100</f>
        <v>-20.49806461458098</v>
      </c>
      <c r="V16" s="84"/>
      <c r="W16" s="85"/>
      <c r="X16" s="84"/>
      <c r="Y16" s="85"/>
      <c r="Z16" s="85"/>
      <c r="AA16" s="85"/>
      <c r="AB16" s="85"/>
      <c r="AC16" s="80"/>
    </row>
    <row r="17" spans="2:29" s="17" customFormat="1" ht="12">
      <c r="B17" s="82"/>
      <c r="C17" s="81"/>
      <c r="D17" s="82"/>
      <c r="E17" s="81"/>
      <c r="F17" s="81"/>
      <c r="G17" s="81"/>
      <c r="H17" s="81"/>
      <c r="I17" s="82"/>
      <c r="J17" s="81"/>
      <c r="K17" s="82"/>
      <c r="L17" s="81"/>
      <c r="M17" s="81"/>
      <c r="N17" s="81"/>
      <c r="O17" s="81"/>
      <c r="P17" s="82"/>
      <c r="Q17" s="81"/>
      <c r="R17" s="82"/>
      <c r="S17" s="81"/>
      <c r="T17" s="81"/>
      <c r="U17" s="81"/>
      <c r="V17" s="82"/>
      <c r="W17" s="81"/>
      <c r="X17" s="82"/>
      <c r="Y17" s="81"/>
      <c r="Z17" s="81"/>
      <c r="AA17" s="81"/>
      <c r="AB17" s="81"/>
      <c r="AC17" s="81"/>
    </row>
    <row r="18" spans="1:29" s="17" customFormat="1" ht="12">
      <c r="A18" s="17" t="s">
        <v>54</v>
      </c>
      <c r="B18" s="82"/>
      <c r="C18" s="81"/>
      <c r="D18" s="82"/>
      <c r="E18" s="81"/>
      <c r="F18" s="81"/>
      <c r="G18" s="81"/>
      <c r="H18" s="81"/>
      <c r="I18" s="82"/>
      <c r="J18" s="81"/>
      <c r="K18" s="82"/>
      <c r="L18" s="81"/>
      <c r="M18" s="81"/>
      <c r="N18" s="81"/>
      <c r="O18" s="81"/>
      <c r="P18" s="82"/>
      <c r="Q18" s="81"/>
      <c r="R18" s="82"/>
      <c r="S18" s="81"/>
      <c r="T18" s="81"/>
      <c r="U18" s="81"/>
      <c r="V18" s="82"/>
      <c r="W18" s="81"/>
      <c r="X18" s="82"/>
      <c r="Y18" s="81"/>
      <c r="Z18" s="81"/>
      <c r="AA18" s="81"/>
      <c r="AB18" s="81"/>
      <c r="AC18" s="81"/>
    </row>
    <row r="19" spans="1:29" s="17" customFormat="1" ht="12">
      <c r="A19" s="17" t="s">
        <v>82</v>
      </c>
      <c r="B19" s="82"/>
      <c r="C19" s="81"/>
      <c r="D19" s="82"/>
      <c r="E19" s="81"/>
      <c r="F19" s="81"/>
      <c r="G19" s="81"/>
      <c r="H19" s="81"/>
      <c r="I19" s="82"/>
      <c r="J19" s="81"/>
      <c r="K19" s="82"/>
      <c r="L19" s="81"/>
      <c r="M19" s="81"/>
      <c r="N19" s="81"/>
      <c r="O19" s="81"/>
      <c r="P19" s="82"/>
      <c r="Q19" s="81"/>
      <c r="R19" s="82"/>
      <c r="S19" s="81"/>
      <c r="T19" s="81"/>
      <c r="U19" s="81"/>
      <c r="V19" s="82"/>
      <c r="W19" s="81"/>
      <c r="X19" s="82"/>
      <c r="Y19" s="81"/>
      <c r="Z19" s="81"/>
      <c r="AA19" s="81"/>
      <c r="AB19" s="81"/>
      <c r="AC19" s="81"/>
    </row>
    <row r="20" spans="1:29" s="17" customFormat="1" ht="12">
      <c r="A20" s="17" t="s">
        <v>94</v>
      </c>
      <c r="B20" s="82"/>
      <c r="C20" s="81"/>
      <c r="D20" s="82"/>
      <c r="E20" s="81"/>
      <c r="F20" s="81"/>
      <c r="G20" s="81"/>
      <c r="H20" s="81"/>
      <c r="I20" s="82"/>
      <c r="J20" s="81"/>
      <c r="K20" s="82"/>
      <c r="L20" s="81"/>
      <c r="M20" s="81"/>
      <c r="N20" s="81"/>
      <c r="O20" s="81"/>
      <c r="P20" s="82"/>
      <c r="Q20" s="81"/>
      <c r="R20" s="82"/>
      <c r="S20" s="81"/>
      <c r="T20" s="81"/>
      <c r="U20" s="81"/>
      <c r="V20" s="82"/>
      <c r="W20" s="81"/>
      <c r="X20" s="82"/>
      <c r="Y20" s="81"/>
      <c r="Z20" s="81"/>
      <c r="AA20" s="81"/>
      <c r="AB20" s="81"/>
      <c r="AC20" s="81"/>
    </row>
    <row r="21" spans="1:29" s="17" customFormat="1" ht="12">
      <c r="A21" s="17" t="s">
        <v>93</v>
      </c>
      <c r="B21" s="82"/>
      <c r="C21" s="81"/>
      <c r="D21" s="82"/>
      <c r="E21" s="81"/>
      <c r="F21" s="81"/>
      <c r="G21" s="81"/>
      <c r="H21" s="81"/>
      <c r="I21" s="82"/>
      <c r="J21" s="81"/>
      <c r="K21" s="82"/>
      <c r="L21" s="81"/>
      <c r="M21" s="81"/>
      <c r="N21" s="81"/>
      <c r="O21" s="81"/>
      <c r="P21" s="82"/>
      <c r="Q21" s="81"/>
      <c r="R21" s="82"/>
      <c r="S21" s="81"/>
      <c r="T21" s="81"/>
      <c r="U21" s="81"/>
      <c r="V21" s="82"/>
      <c r="W21" s="81"/>
      <c r="X21" s="82"/>
      <c r="Y21" s="81"/>
      <c r="Z21" s="81"/>
      <c r="AA21" s="81"/>
      <c r="AB21" s="81"/>
      <c r="AC21" s="81"/>
    </row>
    <row r="22" spans="1:29" s="17" customFormat="1" ht="12">
      <c r="A22" s="17" t="s">
        <v>103</v>
      </c>
      <c r="B22" s="82"/>
      <c r="C22" s="81"/>
      <c r="D22" s="82"/>
      <c r="E22" s="81"/>
      <c r="F22" s="81"/>
      <c r="G22" s="81"/>
      <c r="H22" s="81"/>
      <c r="I22" s="82"/>
      <c r="J22" s="81"/>
      <c r="K22" s="82"/>
      <c r="L22" s="81"/>
      <c r="M22" s="81"/>
      <c r="N22" s="81"/>
      <c r="O22" s="81"/>
      <c r="P22" s="82"/>
      <c r="Q22" s="81"/>
      <c r="R22" s="82"/>
      <c r="S22" s="81"/>
      <c r="T22" s="81"/>
      <c r="U22" s="81"/>
      <c r="V22" s="82"/>
      <c r="W22" s="81"/>
      <c r="X22" s="82"/>
      <c r="Y22" s="81"/>
      <c r="Z22" s="81"/>
      <c r="AA22" s="81"/>
      <c r="AB22" s="81"/>
      <c r="AC22" s="81"/>
    </row>
    <row r="23" spans="2:29" s="17" customFormat="1" ht="12">
      <c r="B23" s="82"/>
      <c r="C23" s="81"/>
      <c r="D23" s="82"/>
      <c r="E23" s="81"/>
      <c r="F23" s="81"/>
      <c r="G23" s="81"/>
      <c r="H23" s="81"/>
      <c r="I23" s="82"/>
      <c r="J23" s="81"/>
      <c r="K23" s="82"/>
      <c r="L23" s="81"/>
      <c r="M23" s="81"/>
      <c r="N23" s="81"/>
      <c r="O23" s="81"/>
      <c r="P23" s="82"/>
      <c r="Q23" s="81"/>
      <c r="R23" s="82"/>
      <c r="S23" s="81"/>
      <c r="T23" s="81"/>
      <c r="U23" s="81"/>
      <c r="V23" s="82"/>
      <c r="W23" s="81"/>
      <c r="X23" s="82"/>
      <c r="Y23" s="81"/>
      <c r="Z23" s="81"/>
      <c r="AA23" s="81"/>
      <c r="AB23" s="81"/>
      <c r="AC23" s="81"/>
    </row>
    <row r="24" spans="2:29" s="17" customFormat="1" ht="12">
      <c r="B24" s="82"/>
      <c r="C24" s="81"/>
      <c r="D24" s="82"/>
      <c r="E24" s="81"/>
      <c r="F24" s="81"/>
      <c r="G24" s="81"/>
      <c r="H24" s="81"/>
      <c r="I24" s="82"/>
      <c r="J24" s="81"/>
      <c r="K24" s="82"/>
      <c r="L24" s="81"/>
      <c r="M24" s="81"/>
      <c r="N24" s="81"/>
      <c r="O24" s="81"/>
      <c r="P24" s="82"/>
      <c r="Q24" s="81"/>
      <c r="R24" s="82"/>
      <c r="S24" s="81"/>
      <c r="T24" s="81"/>
      <c r="U24" s="81"/>
      <c r="V24" s="82"/>
      <c r="W24" s="81"/>
      <c r="X24" s="82"/>
      <c r="Y24" s="81"/>
      <c r="Z24" s="81"/>
      <c r="AA24" s="81"/>
      <c r="AB24" s="81"/>
      <c r="AC24" s="81"/>
    </row>
    <row r="25" spans="2:29" s="17" customFormat="1" ht="12">
      <c r="B25" s="82"/>
      <c r="C25" s="81"/>
      <c r="D25" s="82"/>
      <c r="E25" s="81"/>
      <c r="F25" s="81"/>
      <c r="G25" s="81"/>
      <c r="H25" s="81"/>
      <c r="I25" s="82"/>
      <c r="J25" s="81"/>
      <c r="K25" s="82"/>
      <c r="L25" s="81"/>
      <c r="M25" s="81"/>
      <c r="N25" s="81"/>
      <c r="O25" s="81"/>
      <c r="P25" s="82"/>
      <c r="Q25" s="81"/>
      <c r="R25" s="82"/>
      <c r="S25" s="81"/>
      <c r="T25" s="81"/>
      <c r="U25" s="81"/>
      <c r="V25" s="82"/>
      <c r="W25" s="81"/>
      <c r="X25" s="82"/>
      <c r="Y25" s="81"/>
      <c r="Z25" s="81"/>
      <c r="AA25" s="81"/>
      <c r="AB25" s="81"/>
      <c r="AC25" s="81"/>
    </row>
    <row r="26" spans="2:29" s="17" customFormat="1" ht="12">
      <c r="B26" s="82"/>
      <c r="C26" s="81"/>
      <c r="D26" s="82"/>
      <c r="E26" s="81"/>
      <c r="F26" s="81"/>
      <c r="G26" s="81"/>
      <c r="H26" s="81"/>
      <c r="I26" s="82"/>
      <c r="J26" s="81"/>
      <c r="K26" s="82"/>
      <c r="L26" s="81"/>
      <c r="M26" s="81"/>
      <c r="N26" s="81"/>
      <c r="O26" s="81"/>
      <c r="P26" s="82"/>
      <c r="Q26" s="81"/>
      <c r="R26" s="82"/>
      <c r="S26" s="81"/>
      <c r="T26" s="81"/>
      <c r="U26" s="81"/>
      <c r="V26" s="82"/>
      <c r="W26" s="81"/>
      <c r="X26" s="82"/>
      <c r="Y26" s="81"/>
      <c r="Z26" s="81"/>
      <c r="AA26" s="81"/>
      <c r="AB26" s="81"/>
      <c r="AC26" s="81"/>
    </row>
    <row r="27" spans="2:29" s="17" customFormat="1" ht="12">
      <c r="B27" s="82"/>
      <c r="C27" s="81"/>
      <c r="D27" s="82"/>
      <c r="E27" s="81"/>
      <c r="F27" s="81"/>
      <c r="G27" s="81"/>
      <c r="H27" s="81"/>
      <c r="I27" s="82"/>
      <c r="J27" s="81"/>
      <c r="K27" s="82"/>
      <c r="L27" s="81"/>
      <c r="M27" s="81"/>
      <c r="N27" s="81"/>
      <c r="O27" s="81"/>
      <c r="P27" s="82"/>
      <c r="Q27" s="81"/>
      <c r="R27" s="82"/>
      <c r="S27" s="81"/>
      <c r="T27" s="81"/>
      <c r="U27" s="81"/>
      <c r="V27" s="82"/>
      <c r="W27" s="81"/>
      <c r="X27" s="82"/>
      <c r="Y27" s="81"/>
      <c r="Z27" s="81"/>
      <c r="AA27" s="81"/>
      <c r="AB27" s="81"/>
      <c r="AC27" s="81"/>
    </row>
    <row r="28" spans="2:29" s="17" customFormat="1" ht="12">
      <c r="B28" s="82"/>
      <c r="C28" s="81"/>
      <c r="D28" s="82"/>
      <c r="E28" s="81"/>
      <c r="F28" s="81"/>
      <c r="G28" s="81"/>
      <c r="H28" s="81"/>
      <c r="I28" s="82"/>
      <c r="J28" s="81"/>
      <c r="K28" s="82"/>
      <c r="L28" s="81"/>
      <c r="M28" s="81"/>
      <c r="N28" s="81"/>
      <c r="O28" s="81"/>
      <c r="P28" s="82"/>
      <c r="Q28" s="81"/>
      <c r="R28" s="82"/>
      <c r="S28" s="81"/>
      <c r="T28" s="81"/>
      <c r="U28" s="81"/>
      <c r="V28" s="82"/>
      <c r="W28" s="81"/>
      <c r="X28" s="82"/>
      <c r="Y28" s="81"/>
      <c r="Z28" s="81"/>
      <c r="AA28" s="81"/>
      <c r="AB28" s="81"/>
      <c r="AC28" s="81"/>
    </row>
    <row r="29" spans="1:29" s="17" customFormat="1" ht="12">
      <c r="A29" s="87"/>
      <c r="B29" s="88"/>
      <c r="C29" s="89"/>
      <c r="D29" s="88"/>
      <c r="E29" s="89"/>
      <c r="F29" s="89"/>
      <c r="G29" s="89"/>
      <c r="H29" s="89"/>
      <c r="I29" s="88"/>
      <c r="J29" s="89"/>
      <c r="K29" s="88"/>
      <c r="L29" s="89"/>
      <c r="M29" s="89"/>
      <c r="N29" s="89"/>
      <c r="O29" s="89"/>
      <c r="P29" s="88"/>
      <c r="Q29" s="89"/>
      <c r="R29" s="88"/>
      <c r="S29" s="89"/>
      <c r="T29" s="89"/>
      <c r="U29" s="89"/>
      <c r="V29" s="88"/>
      <c r="W29" s="89"/>
      <c r="X29" s="88"/>
      <c r="Y29" s="89"/>
      <c r="Z29" s="89"/>
      <c r="AA29" s="89"/>
      <c r="AB29" s="89"/>
      <c r="AC29" s="81"/>
    </row>
    <row r="30" s="11" customFormat="1" ht="12"/>
    <row r="31" s="11" customFormat="1" ht="12"/>
    <row r="32" s="11" customFormat="1" ht="12"/>
    <row r="33" s="11" customFormat="1" ht="12"/>
    <row r="34" s="11" customFormat="1" ht="12"/>
    <row r="35" s="14" customFormat="1" ht="9"/>
    <row r="36" s="14" customFormat="1" ht="9"/>
    <row r="37" s="14" customFormat="1" ht="9"/>
    <row r="38" s="14" customFormat="1" ht="9"/>
    <row r="39" s="11" customFormat="1" ht="9" customHeight="1">
      <c r="A39" s="14"/>
    </row>
  </sheetData>
  <mergeCells count="3">
    <mergeCell ref="X9:AA9"/>
    <mergeCell ref="P9:Q9"/>
    <mergeCell ref="R9:S9"/>
  </mergeCells>
  <printOptions horizontalCentered="1" verticalCentered="1"/>
  <pageMargins left="0.35" right="0.21" top="0.984251968503937" bottom="0.984251968503937" header="0.5118110236220472" footer="0.5118110236220472"/>
  <pageSetup horizontalDpi="300" verticalDpi="300" orientation="landscape" scale="58" r:id="rId2"/>
  <headerFooter alignWithMargins="0">
    <oddFooter>&amp;REl Departamento Administrativo Nacional de Estadística DANE se reserva los derechos de autor
Ley 23 82 /  ley 44 93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C45"/>
  <sheetViews>
    <sheetView zoomScale="60" zoomScaleNormal="60" workbookViewId="0" topLeftCell="A1">
      <selection activeCell="A6" sqref="A6"/>
    </sheetView>
  </sheetViews>
  <sheetFormatPr defaultColWidth="11.421875" defaultRowHeight="12.75"/>
  <cols>
    <col min="1" max="1" width="27.7109375" style="3" customWidth="1"/>
    <col min="2" max="2" width="10.7109375" style="3" customWidth="1"/>
    <col min="3" max="4" width="10.8515625" style="3" customWidth="1"/>
    <col min="5" max="5" width="10.421875" style="3" customWidth="1"/>
    <col min="6" max="6" width="11.00390625" style="3" customWidth="1"/>
    <col min="7" max="7" width="10.00390625" style="3" customWidth="1"/>
    <col min="8" max="8" width="2.57421875" style="3" customWidth="1"/>
    <col min="9" max="9" width="10.421875" style="3" customWidth="1"/>
    <col min="10" max="10" width="11.28125" style="3" customWidth="1"/>
    <col min="11" max="11" width="10.8515625" style="3" customWidth="1"/>
    <col min="12" max="12" width="10.57421875" style="3" customWidth="1"/>
    <col min="13" max="13" width="10.8515625" style="3" customWidth="1"/>
    <col min="14" max="14" width="10.28125" style="3" customWidth="1"/>
    <col min="15" max="15" width="2.8515625" style="3" customWidth="1"/>
    <col min="16" max="16" width="10.421875" style="3" customWidth="1"/>
    <col min="17" max="17" width="10.8515625" style="3" customWidth="1"/>
    <col min="18" max="18" width="10.57421875" style="3" customWidth="1"/>
    <col min="19" max="19" width="9.8515625" style="3" customWidth="1"/>
    <col min="20" max="20" width="10.57421875" style="3" customWidth="1"/>
    <col min="21" max="21" width="9.421875" style="3" customWidth="1"/>
    <col min="22" max="22" width="10.00390625" style="3" hidden="1" customWidth="1"/>
    <col min="23" max="23" width="9.28125" style="3" hidden="1" customWidth="1"/>
    <col min="24" max="24" width="9.421875" style="3" hidden="1" customWidth="1"/>
    <col min="25" max="25" width="8.28125" style="3" hidden="1" customWidth="1"/>
    <col min="26" max="26" width="9.421875" style="3" hidden="1" customWidth="1"/>
    <col min="27" max="27" width="8.28125" style="3" hidden="1" customWidth="1"/>
    <col min="28" max="16384" width="11.421875" style="3" customWidth="1"/>
  </cols>
  <sheetData>
    <row r="1" ht="57.75" customHeight="1"/>
    <row r="2" ht="16.5" customHeight="1"/>
    <row r="3" spans="1:21" s="38" customFormat="1" ht="15">
      <c r="A3" s="41" t="s">
        <v>73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s="38" customFormat="1" ht="17.25">
      <c r="A4" s="41" t="s">
        <v>100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s="38" customFormat="1" ht="15">
      <c r="A5" s="41" t="s">
        <v>108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s="38" customFormat="1" ht="15">
      <c r="A6" s="41" t="s">
        <v>118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ht="15">
      <c r="A7" s="42"/>
    </row>
    <row r="8" spans="1:25" ht="13.5" customHeight="1">
      <c r="A8" s="4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R8" s="9"/>
      <c r="S8" s="25"/>
      <c r="T8" s="25"/>
      <c r="U8" s="25"/>
      <c r="Y8" s="15" t="s">
        <v>47</v>
      </c>
    </row>
    <row r="9" spans="1:27" s="48" customFormat="1" ht="12">
      <c r="A9" s="45"/>
      <c r="B9" s="45" t="s">
        <v>2</v>
      </c>
      <c r="C9" s="45"/>
      <c r="D9" s="45"/>
      <c r="E9" s="45"/>
      <c r="F9" s="45"/>
      <c r="G9" s="45"/>
      <c r="H9" s="46"/>
      <c r="I9" s="45" t="s">
        <v>3</v>
      </c>
      <c r="J9" s="45"/>
      <c r="K9" s="45"/>
      <c r="L9" s="45"/>
      <c r="M9" s="45"/>
      <c r="N9" s="45"/>
      <c r="O9" s="45"/>
      <c r="P9" s="45" t="s">
        <v>90</v>
      </c>
      <c r="Q9" s="45"/>
      <c r="R9" s="45"/>
      <c r="S9" s="45"/>
      <c r="T9" s="45"/>
      <c r="U9" s="45"/>
      <c r="V9" s="45" t="s">
        <v>4</v>
      </c>
      <c r="W9" s="45"/>
      <c r="X9" s="45"/>
      <c r="Y9" s="45"/>
      <c r="Z9" s="45"/>
      <c r="AA9" s="45"/>
    </row>
    <row r="10" spans="1:27" s="48" customFormat="1" ht="26.25" customHeight="1">
      <c r="A10" s="49"/>
      <c r="B10" s="50" t="s">
        <v>110</v>
      </c>
      <c r="C10" s="50"/>
      <c r="D10" s="50" t="s">
        <v>111</v>
      </c>
      <c r="E10" s="50"/>
      <c r="F10" s="50"/>
      <c r="G10" s="50"/>
      <c r="H10" s="51"/>
      <c r="I10" s="50" t="s">
        <v>112</v>
      </c>
      <c r="J10" s="50"/>
      <c r="K10" s="52" t="s">
        <v>113</v>
      </c>
      <c r="L10" s="49"/>
      <c r="M10" s="50"/>
      <c r="N10" s="50"/>
      <c r="O10" s="50"/>
      <c r="P10" s="104" t="s">
        <v>114</v>
      </c>
      <c r="Q10" s="104"/>
      <c r="R10" s="104" t="s">
        <v>115</v>
      </c>
      <c r="S10" s="104"/>
      <c r="T10" s="50"/>
      <c r="U10" s="50"/>
      <c r="V10" s="50">
        <v>2003</v>
      </c>
      <c r="W10" s="50"/>
      <c r="X10" s="103">
        <v>2005</v>
      </c>
      <c r="Y10" s="103"/>
      <c r="Z10" s="103"/>
      <c r="AA10" s="103"/>
    </row>
    <row r="11" spans="1:29" s="48" customFormat="1" ht="37.5" customHeight="1">
      <c r="A11" s="53" t="s">
        <v>109</v>
      </c>
      <c r="B11" s="54" t="s">
        <v>47</v>
      </c>
      <c r="C11" s="54" t="s">
        <v>7</v>
      </c>
      <c r="D11" s="54" t="s">
        <v>47</v>
      </c>
      <c r="E11" s="54" t="s">
        <v>7</v>
      </c>
      <c r="F11" s="54" t="s">
        <v>8</v>
      </c>
      <c r="G11" s="54" t="s">
        <v>43</v>
      </c>
      <c r="H11" s="54"/>
      <c r="I11" s="54" t="s">
        <v>47</v>
      </c>
      <c r="J11" s="54" t="s">
        <v>7</v>
      </c>
      <c r="K11" s="54" t="s">
        <v>47</v>
      </c>
      <c r="L11" s="54" t="s">
        <v>7</v>
      </c>
      <c r="M11" s="54" t="s">
        <v>8</v>
      </c>
      <c r="N11" s="54" t="s">
        <v>43</v>
      </c>
      <c r="O11" s="54"/>
      <c r="P11" s="54" t="s">
        <v>47</v>
      </c>
      <c r="Q11" s="54" t="s">
        <v>7</v>
      </c>
      <c r="R11" s="54" t="s">
        <v>47</v>
      </c>
      <c r="S11" s="54" t="s">
        <v>7</v>
      </c>
      <c r="T11" s="54" t="s">
        <v>8</v>
      </c>
      <c r="U11" s="54" t="s">
        <v>43</v>
      </c>
      <c r="V11" s="54" t="s">
        <v>47</v>
      </c>
      <c r="W11" s="54" t="s">
        <v>7</v>
      </c>
      <c r="X11" s="54" t="s">
        <v>47</v>
      </c>
      <c r="Y11" s="54" t="s">
        <v>7</v>
      </c>
      <c r="Z11" s="54" t="s">
        <v>8</v>
      </c>
      <c r="AA11" s="54" t="s">
        <v>43</v>
      </c>
      <c r="AB11" s="16"/>
      <c r="AC11" s="16"/>
    </row>
    <row r="12" spans="1:29" s="48" customFormat="1" ht="9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16"/>
      <c r="AC12" s="16"/>
    </row>
    <row r="13" spans="1:29" s="78" customFormat="1" ht="12">
      <c r="A13" s="83" t="s">
        <v>21</v>
      </c>
      <c r="B13" s="84">
        <f>+'[2]empleo'!S15</f>
        <v>1401</v>
      </c>
      <c r="C13" s="85">
        <f>(B13/B21)*100</f>
        <v>1.6060804071946901</v>
      </c>
      <c r="D13" s="84">
        <f>+'[2]empleo'!X15</f>
        <v>0</v>
      </c>
      <c r="E13" s="85" t="e">
        <f>(D13/D21)*100</f>
        <v>#DIV/0!</v>
      </c>
      <c r="F13" s="85">
        <f aca="true" t="shared" si="0" ref="F13:F21">((D13-B13)/B13)*100</f>
        <v>-100</v>
      </c>
      <c r="G13" s="85">
        <f>+C13*F13/100</f>
        <v>-1.6060804071946901</v>
      </c>
      <c r="H13" s="85"/>
      <c r="I13" s="84">
        <f>+'[2]empleo'!S15</f>
        <v>1401</v>
      </c>
      <c r="J13" s="85">
        <f>(I13/I21)*100</f>
        <v>1.6060804071946901</v>
      </c>
      <c r="K13" s="84">
        <f>+'[2]empleo'!X15</f>
        <v>0</v>
      </c>
      <c r="L13" s="85" t="e">
        <f>(K13/K21)*100</f>
        <v>#DIV/0!</v>
      </c>
      <c r="M13" s="85">
        <f aca="true" t="shared" si="1" ref="M13:M20">((K13-I13)/I13)*100</f>
        <v>-100</v>
      </c>
      <c r="N13" s="85">
        <f>+(M13*J13)/100</f>
        <v>-1.6060804071946901</v>
      </c>
      <c r="O13" s="85"/>
      <c r="P13" s="84">
        <f>+('[2]empleo'!O15+'[2]empleo'!P15+'[2]empleo'!Q15+'[2]empleo'!S15)/4</f>
        <v>1355.25</v>
      </c>
      <c r="Q13" s="85">
        <f>(P13/P21)*100</f>
        <v>1.5908604028066757</v>
      </c>
      <c r="R13" s="84">
        <f>+('[2]empleo'!T15+'[2]empleo'!U15+'[2]empleo'!V15+'[2]empleo'!X15)/4</f>
        <v>1071.75</v>
      </c>
      <c r="S13" s="85">
        <f>(R13/R21)*100</f>
        <v>1.582526135491111</v>
      </c>
      <c r="T13" s="85">
        <f aca="true" t="shared" si="2" ref="T13:T20">((R13-P13)/P13)*100</f>
        <v>-20.918649695628115</v>
      </c>
      <c r="U13" s="85">
        <f>+(T13*Q13)/100</f>
        <v>-0.3327865148095869</v>
      </c>
      <c r="V13" s="84"/>
      <c r="W13" s="85"/>
      <c r="X13" s="84"/>
      <c r="Y13" s="85"/>
      <c r="Z13" s="85"/>
      <c r="AA13" s="85"/>
      <c r="AB13" s="81"/>
      <c r="AC13" s="81"/>
    </row>
    <row r="14" spans="1:29" s="17" customFormat="1" ht="12">
      <c r="A14" s="17" t="s">
        <v>22</v>
      </c>
      <c r="B14" s="82">
        <f>+'[2]empleo'!S16</f>
        <v>62129</v>
      </c>
      <c r="C14" s="81">
        <f>(B14/B21)*100</f>
        <v>71.22353291834325</v>
      </c>
      <c r="D14" s="82">
        <f>+'[2]empleo'!X16</f>
        <v>0</v>
      </c>
      <c r="E14" s="81" t="e">
        <f>(D14/D21)*100</f>
        <v>#DIV/0!</v>
      </c>
      <c r="F14" s="81">
        <f t="shared" si="0"/>
        <v>-100</v>
      </c>
      <c r="G14" s="81">
        <f aca="true" t="shared" si="3" ref="G14:G21">+C14*F14/100</f>
        <v>-71.22353291834325</v>
      </c>
      <c r="H14" s="81"/>
      <c r="I14" s="82">
        <f>+'[2]empleo'!S16</f>
        <v>62129</v>
      </c>
      <c r="J14" s="81">
        <f>(I14/I21)*100</f>
        <v>71.22353291834325</v>
      </c>
      <c r="K14" s="82">
        <f>+'[2]empleo'!X16</f>
        <v>0</v>
      </c>
      <c r="L14" s="81" t="e">
        <f>(K14/K21)*100</f>
        <v>#DIV/0!</v>
      </c>
      <c r="M14" s="81">
        <f t="shared" si="1"/>
        <v>-100</v>
      </c>
      <c r="N14" s="81">
        <f aca="true" t="shared" si="4" ref="N14:N20">+(M14*J14)/100</f>
        <v>-71.22353291834325</v>
      </c>
      <c r="O14" s="81"/>
      <c r="P14" s="82">
        <f>+('[2]empleo'!O16+'[2]empleo'!P16+'[2]empleo'!Q16+'[2]empleo'!S16)/4</f>
        <v>60716.25</v>
      </c>
      <c r="Q14" s="81">
        <f>(P14/P21)*100</f>
        <v>71.27177858838651</v>
      </c>
      <c r="R14" s="82">
        <f>+('[2]empleo'!T16+'[2]empleo'!U16+'[2]empleo'!V16+'[2]empleo'!X16)/4</f>
        <v>47723.25</v>
      </c>
      <c r="S14" s="81">
        <f>(R14/R21)*100</f>
        <v>70.46726418994743</v>
      </c>
      <c r="T14" s="81">
        <f t="shared" si="2"/>
        <v>-21.399542955963188</v>
      </c>
      <c r="U14" s="81">
        <f aca="true" t="shared" si="5" ref="U14:U20">+(T14*Q14)/100</f>
        <v>-15.251834874500746</v>
      </c>
      <c r="V14" s="82"/>
      <c r="W14" s="81"/>
      <c r="X14" s="82"/>
      <c r="Y14" s="81"/>
      <c r="Z14" s="81"/>
      <c r="AA14" s="81"/>
      <c r="AB14" s="81"/>
      <c r="AC14" s="81"/>
    </row>
    <row r="15" spans="1:29" s="78" customFormat="1" ht="12">
      <c r="A15" s="90">
        <v>5219</v>
      </c>
      <c r="B15" s="84">
        <f>+'[2]empleo'!S17</f>
        <v>5734</v>
      </c>
      <c r="C15" s="85">
        <f>(B15/B21)*100</f>
        <v>6.573351216883906</v>
      </c>
      <c r="D15" s="84">
        <f>+'[2]empleo'!X17</f>
        <v>0</v>
      </c>
      <c r="E15" s="85" t="e">
        <f>(D15/D21)*100</f>
        <v>#DIV/0!</v>
      </c>
      <c r="F15" s="85">
        <f t="shared" si="0"/>
        <v>-100</v>
      </c>
      <c r="G15" s="85">
        <f t="shared" si="3"/>
        <v>-6.573351216883906</v>
      </c>
      <c r="H15" s="85"/>
      <c r="I15" s="84">
        <f>+'[2]empleo'!S17</f>
        <v>5734</v>
      </c>
      <c r="J15" s="85">
        <f>(I15/I21)*100</f>
        <v>6.573351216883906</v>
      </c>
      <c r="K15" s="84">
        <f>+'[2]empleo'!X17</f>
        <v>0</v>
      </c>
      <c r="L15" s="85" t="e">
        <f>(K15/K21)*100</f>
        <v>#DIV/0!</v>
      </c>
      <c r="M15" s="85">
        <f t="shared" si="1"/>
        <v>-100</v>
      </c>
      <c r="N15" s="85">
        <f t="shared" si="4"/>
        <v>-6.573351216883906</v>
      </c>
      <c r="O15" s="85"/>
      <c r="P15" s="84">
        <f>+('[2]empleo'!O17+'[2]empleo'!P17+'[2]empleo'!Q17+'[2]empleo'!S17)/4</f>
        <v>5572.5</v>
      </c>
      <c r="Q15" s="85">
        <f>(P15/P21)*100</f>
        <v>6.541279907500609</v>
      </c>
      <c r="R15" s="84">
        <f>+('[2]empleo'!T17+'[2]empleo'!U17+'[2]empleo'!V17+'[2]empleo'!X17)/4</f>
        <v>5009.75</v>
      </c>
      <c r="S15" s="85">
        <f>(R15/R21)*100</f>
        <v>7.397303762329455</v>
      </c>
      <c r="T15" s="85">
        <f t="shared" si="2"/>
        <v>-10.098698968147152</v>
      </c>
      <c r="U15" s="85">
        <f t="shared" si="5"/>
        <v>-0.660584166522381</v>
      </c>
      <c r="V15" s="84"/>
      <c r="W15" s="85"/>
      <c r="X15" s="84"/>
      <c r="Y15" s="85"/>
      <c r="Z15" s="85"/>
      <c r="AA15" s="85"/>
      <c r="AB15" s="81"/>
      <c r="AC15" s="81"/>
    </row>
    <row r="16" spans="1:29" s="17" customFormat="1" ht="12">
      <c r="A16" s="17" t="s">
        <v>23</v>
      </c>
      <c r="B16" s="82">
        <f>+'[2]empleo'!S18</f>
        <v>6165</v>
      </c>
      <c r="C16" s="81">
        <f>(B16/B21)*100</f>
        <v>7.0674416205248125</v>
      </c>
      <c r="D16" s="82">
        <f>+'[2]empleo'!X18</f>
        <v>0</v>
      </c>
      <c r="E16" s="81" t="e">
        <f>(D16/D21)*100</f>
        <v>#DIV/0!</v>
      </c>
      <c r="F16" s="81">
        <f t="shared" si="0"/>
        <v>-100</v>
      </c>
      <c r="G16" s="81">
        <f t="shared" si="3"/>
        <v>-7.0674416205248125</v>
      </c>
      <c r="H16" s="81"/>
      <c r="I16" s="82">
        <f>+'[2]empleo'!S18</f>
        <v>6165</v>
      </c>
      <c r="J16" s="81">
        <f>(I16/I21)*100</f>
        <v>7.0674416205248125</v>
      </c>
      <c r="K16" s="82">
        <f>+'[2]empleo'!X18</f>
        <v>0</v>
      </c>
      <c r="L16" s="81" t="e">
        <f>(K16/K21)*100</f>
        <v>#DIV/0!</v>
      </c>
      <c r="M16" s="81">
        <f t="shared" si="1"/>
        <v>-100</v>
      </c>
      <c r="N16" s="81">
        <f t="shared" si="4"/>
        <v>-7.0674416205248125</v>
      </c>
      <c r="O16" s="81"/>
      <c r="P16" s="82">
        <f>+('[2]empleo'!O18+'[2]empleo'!P18+'[2]empleo'!Q18+'[2]empleo'!S18)/4</f>
        <v>6044.25</v>
      </c>
      <c r="Q16" s="81">
        <f>(P16/P21)*100</f>
        <v>7.095043711244604</v>
      </c>
      <c r="R16" s="82">
        <f>+('[2]empleo'!T18+'[2]empleo'!U18+'[2]empleo'!V18+'[2]empleo'!X18)/4</f>
        <v>4685.5</v>
      </c>
      <c r="S16" s="81">
        <f>(R16/R21)*100</f>
        <v>6.918522237316166</v>
      </c>
      <c r="T16" s="81">
        <f t="shared" si="2"/>
        <v>-22.48004301608967</v>
      </c>
      <c r="U16" s="81">
        <f t="shared" si="5"/>
        <v>-1.594968878298152</v>
      </c>
      <c r="V16" s="82"/>
      <c r="W16" s="81"/>
      <c r="X16" s="82"/>
      <c r="Y16" s="81"/>
      <c r="Z16" s="81"/>
      <c r="AA16" s="81"/>
      <c r="AB16" s="81"/>
      <c r="AC16" s="81"/>
    </row>
    <row r="17" spans="1:29" s="78" customFormat="1" ht="12">
      <c r="A17" s="83" t="s">
        <v>74</v>
      </c>
      <c r="B17" s="84">
        <f>+'[2]empleo'!S19</f>
        <v>5590</v>
      </c>
      <c r="C17" s="85">
        <f>(B17/B21)*100</f>
        <v>6.408272288521283</v>
      </c>
      <c r="D17" s="84">
        <f>+'[2]empleo'!X19</f>
        <v>0</v>
      </c>
      <c r="E17" s="85" t="e">
        <f>(D17/D21)*100</f>
        <v>#DIV/0!</v>
      </c>
      <c r="F17" s="85">
        <f t="shared" si="0"/>
        <v>-100</v>
      </c>
      <c r="G17" s="85">
        <f>+C17*F17/100</f>
        <v>-6.4082722885212835</v>
      </c>
      <c r="H17" s="85"/>
      <c r="I17" s="84">
        <f>+'[2]empleo'!S19</f>
        <v>5590</v>
      </c>
      <c r="J17" s="85">
        <f>(I17/I21)*100</f>
        <v>6.408272288521283</v>
      </c>
      <c r="K17" s="84">
        <f>+'[2]empleo'!X19</f>
        <v>0</v>
      </c>
      <c r="L17" s="85" t="e">
        <f>(K17/K21)*100</f>
        <v>#DIV/0!</v>
      </c>
      <c r="M17" s="85">
        <f t="shared" si="1"/>
        <v>-100</v>
      </c>
      <c r="N17" s="85">
        <f t="shared" si="4"/>
        <v>-6.4082722885212835</v>
      </c>
      <c r="O17" s="85"/>
      <c r="P17" s="84">
        <f>+('[2]empleo'!O19+'[2]empleo'!P19+'[2]empleo'!Q19+'[2]empleo'!S19)/4</f>
        <v>5465.75</v>
      </c>
      <c r="Q17" s="85">
        <f>(P17/P21)*100</f>
        <v>6.415971405010579</v>
      </c>
      <c r="R17" s="84">
        <f>+('[2]empleo'!T19+'[2]empleo'!U19+'[2]empleo'!V19+'[2]empleo'!X19)/4</f>
        <v>4508.5</v>
      </c>
      <c r="S17" s="85">
        <f>(R17/R21)*100</f>
        <v>6.657167326206367</v>
      </c>
      <c r="T17" s="85">
        <f t="shared" si="2"/>
        <v>-17.513607464666332</v>
      </c>
      <c r="U17" s="85">
        <f t="shared" si="5"/>
        <v>-1.12366804691879</v>
      </c>
      <c r="V17" s="84"/>
      <c r="W17" s="85"/>
      <c r="X17" s="84"/>
      <c r="Y17" s="85"/>
      <c r="Z17" s="85"/>
      <c r="AA17" s="85"/>
      <c r="AB17" s="81"/>
      <c r="AC17" s="81"/>
    </row>
    <row r="18" spans="1:29" s="17" customFormat="1" ht="12">
      <c r="A18" s="17" t="s">
        <v>75</v>
      </c>
      <c r="B18" s="82">
        <f>+'[2]empleo'!S20</f>
        <v>3187</v>
      </c>
      <c r="C18" s="81">
        <f>(B18/B21)*100</f>
        <v>3.6535176714700053</v>
      </c>
      <c r="D18" s="82">
        <f>+'[2]empleo'!X20</f>
        <v>0</v>
      </c>
      <c r="E18" s="81" t="e">
        <f>(D18/D21)*100</f>
        <v>#DIV/0!</v>
      </c>
      <c r="F18" s="81">
        <f t="shared" si="0"/>
        <v>-100</v>
      </c>
      <c r="G18" s="81">
        <f t="shared" si="3"/>
        <v>-3.6535176714700053</v>
      </c>
      <c r="H18" s="81"/>
      <c r="I18" s="82">
        <f>+'[2]empleo'!S20</f>
        <v>3187</v>
      </c>
      <c r="J18" s="81">
        <f>(I18/I21)*100</f>
        <v>3.6535176714700053</v>
      </c>
      <c r="K18" s="82">
        <f>+'[2]empleo'!X20</f>
        <v>0</v>
      </c>
      <c r="L18" s="81" t="e">
        <f>(K18/K21)*100</f>
        <v>#DIV/0!</v>
      </c>
      <c r="M18" s="81">
        <f t="shared" si="1"/>
        <v>-100</v>
      </c>
      <c r="N18" s="81">
        <f t="shared" si="4"/>
        <v>-3.6535176714700053</v>
      </c>
      <c r="O18" s="81"/>
      <c r="P18" s="82">
        <f>+('[2]empleo'!O20+'[2]empleo'!P20+'[2]empleo'!Q20+'[2]empleo'!S20)/4</f>
        <v>2988.75</v>
      </c>
      <c r="Q18" s="81">
        <f>(P18/P21)*100</f>
        <v>3.508344607185724</v>
      </c>
      <c r="R18" s="82">
        <f>+('[2]empleo'!T20+'[2]empleo'!U20+'[2]empleo'!V20+'[2]empleo'!X20)/4</f>
        <v>2507.5</v>
      </c>
      <c r="S18" s="81">
        <f>(R18/R21)*100</f>
        <v>3.7025279073888133</v>
      </c>
      <c r="T18" s="81">
        <f t="shared" si="2"/>
        <v>-16.102049351735676</v>
      </c>
      <c r="U18" s="81">
        <f t="shared" si="5"/>
        <v>-0.5649153800780025</v>
      </c>
      <c r="V18" s="82"/>
      <c r="W18" s="81"/>
      <c r="X18" s="82"/>
      <c r="Y18" s="81"/>
      <c r="Z18" s="81"/>
      <c r="AA18" s="81"/>
      <c r="AB18" s="81"/>
      <c r="AC18" s="81"/>
    </row>
    <row r="19" spans="1:29" s="78" customFormat="1" ht="14.25" customHeight="1">
      <c r="A19" s="83" t="s">
        <v>76</v>
      </c>
      <c r="B19" s="84">
        <f>+'[2]empleo'!S21</f>
        <v>643</v>
      </c>
      <c r="C19" s="85">
        <f>(B19/B21)*100</f>
        <v>0.7371232703969919</v>
      </c>
      <c r="D19" s="84">
        <f>+'[2]empleo'!X21</f>
        <v>0</v>
      </c>
      <c r="E19" s="85" t="e">
        <f>(D19/D21)*100</f>
        <v>#DIV/0!</v>
      </c>
      <c r="F19" s="85">
        <f t="shared" si="0"/>
        <v>-100</v>
      </c>
      <c r="G19" s="85">
        <f t="shared" si="3"/>
        <v>-0.7371232703969919</v>
      </c>
      <c r="H19" s="85"/>
      <c r="I19" s="84">
        <f>+'[2]empleo'!S21</f>
        <v>643</v>
      </c>
      <c r="J19" s="85">
        <f>(I19/I21)*100</f>
        <v>0.7371232703969919</v>
      </c>
      <c r="K19" s="84">
        <f>+'[2]empleo'!X21</f>
        <v>0</v>
      </c>
      <c r="L19" s="85" t="e">
        <f>(K19/K21)*100</f>
        <v>#DIV/0!</v>
      </c>
      <c r="M19" s="85">
        <f t="shared" si="1"/>
        <v>-100</v>
      </c>
      <c r="N19" s="85">
        <f t="shared" si="4"/>
        <v>-0.7371232703969919</v>
      </c>
      <c r="O19" s="85"/>
      <c r="P19" s="84">
        <f>+('[2]empleo'!O21+'[2]empleo'!P21+'[2]empleo'!Q21+'[2]empleo'!S21)/4</f>
        <v>791.25</v>
      </c>
      <c r="Q19" s="85">
        <f>(P19/P21)*100</f>
        <v>0.9288089236087674</v>
      </c>
      <c r="R19" s="84">
        <f>+('[2]empleo'!T21+'[2]empleo'!U21+'[2]empleo'!V21+'[2]empleo'!X21)/4</f>
        <v>445</v>
      </c>
      <c r="S19" s="85">
        <f>(R19/R21)*100</f>
        <v>0.6570787313212451</v>
      </c>
      <c r="T19" s="85">
        <f t="shared" si="2"/>
        <v>-43.75987361769352</v>
      </c>
      <c r="U19" s="85">
        <f t="shared" si="5"/>
        <v>-0.4064456111210562</v>
      </c>
      <c r="V19" s="84"/>
      <c r="W19" s="85"/>
      <c r="X19" s="84"/>
      <c r="Y19" s="85"/>
      <c r="Z19" s="85"/>
      <c r="AA19" s="85"/>
      <c r="AB19" s="81"/>
      <c r="AC19" s="81"/>
    </row>
    <row r="20" spans="1:29" s="17" customFormat="1" ht="12">
      <c r="A20" s="17" t="s">
        <v>24</v>
      </c>
      <c r="B20" s="82">
        <f>+'[2]empleo'!S22</f>
        <v>2382</v>
      </c>
      <c r="C20" s="81">
        <f>(B20/B21)*100</f>
        <v>2.7306806066650617</v>
      </c>
      <c r="D20" s="82">
        <f>+'[2]empleo'!X22</f>
        <v>0</v>
      </c>
      <c r="E20" s="81" t="e">
        <f>(D20/D21)*100</f>
        <v>#DIV/0!</v>
      </c>
      <c r="F20" s="81">
        <f t="shared" si="0"/>
        <v>-100</v>
      </c>
      <c r="G20" s="81">
        <f t="shared" si="3"/>
        <v>-2.730680606665062</v>
      </c>
      <c r="H20" s="81"/>
      <c r="I20" s="82">
        <f>+'[2]empleo'!S22</f>
        <v>2382</v>
      </c>
      <c r="J20" s="81">
        <f>(I20/I21)*100</f>
        <v>2.7306806066650617</v>
      </c>
      <c r="K20" s="82">
        <f>+'[2]empleo'!X22</f>
        <v>0</v>
      </c>
      <c r="L20" s="81" t="e">
        <f>(K20/K21)*100</f>
        <v>#DIV/0!</v>
      </c>
      <c r="M20" s="81">
        <f t="shared" si="1"/>
        <v>-100</v>
      </c>
      <c r="N20" s="81">
        <f t="shared" si="4"/>
        <v>-2.730680606665062</v>
      </c>
      <c r="O20" s="81"/>
      <c r="P20" s="82">
        <f>+('[2]empleo'!O22+'[2]empleo'!P22+'[2]empleo'!Q22+'[2]empleo'!S22)/4</f>
        <v>2255.75</v>
      </c>
      <c r="Q20" s="81">
        <f>(P20/P21)*100</f>
        <v>2.6479124542565273</v>
      </c>
      <c r="R20" s="82">
        <f>+('[2]empleo'!T22+'[2]empleo'!U22+'[2]empleo'!V22+'[2]empleo'!X22)/4</f>
        <v>1772.75</v>
      </c>
      <c r="S20" s="81">
        <f>(R20/R21)*100</f>
        <v>2.6176097099994093</v>
      </c>
      <c r="T20" s="81">
        <f t="shared" si="2"/>
        <v>-21.411947245927077</v>
      </c>
      <c r="U20" s="81">
        <f t="shared" si="5"/>
        <v>-0.5669696178237406</v>
      </c>
      <c r="V20" s="82"/>
      <c r="W20" s="81"/>
      <c r="X20" s="82"/>
      <c r="Y20" s="81"/>
      <c r="Z20" s="81"/>
      <c r="AA20" s="81"/>
      <c r="AB20" s="81"/>
      <c r="AC20" s="81"/>
    </row>
    <row r="21" spans="1:29" s="78" customFormat="1" ht="12">
      <c r="A21" s="83" t="s">
        <v>58</v>
      </c>
      <c r="B21" s="84">
        <f>+'[2]empleo'!S23</f>
        <v>87231</v>
      </c>
      <c r="C21" s="85">
        <f>(B21/B21)*100</f>
        <v>100</v>
      </c>
      <c r="D21" s="84">
        <f>+'[2]empleo'!X23</f>
        <v>0</v>
      </c>
      <c r="E21" s="85" t="e">
        <f>(D21/D21)*100</f>
        <v>#DIV/0!</v>
      </c>
      <c r="F21" s="85">
        <f t="shared" si="0"/>
        <v>-100</v>
      </c>
      <c r="G21" s="85">
        <f t="shared" si="3"/>
        <v>-100</v>
      </c>
      <c r="H21" s="85"/>
      <c r="I21" s="84">
        <f>+'[2]empleo'!S23</f>
        <v>87231</v>
      </c>
      <c r="J21" s="85">
        <f>(I21/I21)*100</f>
        <v>100</v>
      </c>
      <c r="K21" s="84">
        <f>+'[2]empleo'!X23</f>
        <v>0</v>
      </c>
      <c r="L21" s="85" t="e">
        <f>(K21/K21)*100</f>
        <v>#DIV/0!</v>
      </c>
      <c r="M21" s="85">
        <f>((K21-I21)/I21)*100</f>
        <v>-100</v>
      </c>
      <c r="N21" s="85">
        <f>+(M21*J21)/100</f>
        <v>-100</v>
      </c>
      <c r="O21" s="85"/>
      <c r="P21" s="84">
        <f>+('[2]empleo'!O23+'[2]empleo'!P23+'[2]empleo'!Q23+'[2]empleo'!S23)/4</f>
        <v>85189.75</v>
      </c>
      <c r="Q21" s="85">
        <f>(P21/P21)*100</f>
        <v>100</v>
      </c>
      <c r="R21" s="84">
        <f>+('[2]empleo'!T23+'[2]empleo'!U23+'[2]empleo'!V23+'[2]empleo'!X23)/4</f>
        <v>67724</v>
      </c>
      <c r="S21" s="85">
        <f>(R21/R21)*100</f>
        <v>100</v>
      </c>
      <c r="T21" s="85">
        <f>((R21-P21)/P21)*100</f>
        <v>-20.502173090072457</v>
      </c>
      <c r="U21" s="85">
        <f>+(T21*Q21)/100</f>
        <v>-20.502173090072457</v>
      </c>
      <c r="V21" s="84"/>
      <c r="W21" s="85"/>
      <c r="X21" s="84"/>
      <c r="Y21" s="85"/>
      <c r="Z21" s="85"/>
      <c r="AA21" s="85"/>
      <c r="AB21" s="81"/>
      <c r="AC21" s="81"/>
    </row>
    <row r="22" spans="2:29" s="17" customFormat="1" ht="12">
      <c r="B22" s="82"/>
      <c r="C22" s="81"/>
      <c r="D22" s="82"/>
      <c r="E22" s="81"/>
      <c r="F22" s="81"/>
      <c r="G22" s="81"/>
      <c r="H22" s="81"/>
      <c r="I22" s="82"/>
      <c r="J22" s="81"/>
      <c r="K22" s="82"/>
      <c r="L22" s="81"/>
      <c r="M22" s="81"/>
      <c r="N22" s="81"/>
      <c r="O22" s="81"/>
      <c r="P22" s="82"/>
      <c r="Q22" s="81"/>
      <c r="R22" s="82"/>
      <c r="S22" s="81"/>
      <c r="T22" s="81"/>
      <c r="U22" s="81"/>
      <c r="V22" s="82"/>
      <c r="W22" s="81"/>
      <c r="X22" s="82"/>
      <c r="Y22" s="81"/>
      <c r="Z22" s="81"/>
      <c r="AA22" s="81"/>
      <c r="AB22" s="81"/>
      <c r="AC22" s="81"/>
    </row>
    <row r="23" spans="1:29" s="17" customFormat="1" ht="12">
      <c r="A23" s="17" t="s">
        <v>54</v>
      </c>
      <c r="B23" s="82"/>
      <c r="C23" s="81"/>
      <c r="D23" s="82"/>
      <c r="E23" s="81"/>
      <c r="F23" s="81"/>
      <c r="G23" s="81"/>
      <c r="H23" s="81"/>
      <c r="I23" s="82"/>
      <c r="J23" s="81"/>
      <c r="K23" s="82"/>
      <c r="L23" s="81"/>
      <c r="M23" s="81"/>
      <c r="N23" s="81"/>
      <c r="O23" s="81"/>
      <c r="P23" s="82"/>
      <c r="Q23" s="81"/>
      <c r="R23" s="82"/>
      <c r="S23" s="81"/>
      <c r="T23" s="81"/>
      <c r="U23" s="81"/>
      <c r="V23" s="82"/>
      <c r="W23" s="81"/>
      <c r="X23" s="82"/>
      <c r="Y23" s="81"/>
      <c r="Z23" s="81"/>
      <c r="AA23" s="81"/>
      <c r="AB23" s="81"/>
      <c r="AC23" s="81"/>
    </row>
    <row r="24" spans="1:29" s="17" customFormat="1" ht="12">
      <c r="A24" s="17" t="s">
        <v>82</v>
      </c>
      <c r="B24" s="82"/>
      <c r="C24" s="81"/>
      <c r="D24" s="82"/>
      <c r="E24" s="81"/>
      <c r="F24" s="81"/>
      <c r="G24" s="81"/>
      <c r="H24" s="81"/>
      <c r="I24" s="82"/>
      <c r="J24" s="81"/>
      <c r="K24" s="82"/>
      <c r="L24" s="81"/>
      <c r="M24" s="81"/>
      <c r="N24" s="81"/>
      <c r="O24" s="81"/>
      <c r="P24" s="82"/>
      <c r="Q24" s="81"/>
      <c r="R24" s="82"/>
      <c r="S24" s="81"/>
      <c r="T24" s="81"/>
      <c r="U24" s="81"/>
      <c r="V24" s="82"/>
      <c r="W24" s="81"/>
      <c r="X24" s="82"/>
      <c r="Y24" s="81"/>
      <c r="Z24" s="81"/>
      <c r="AA24" s="81"/>
      <c r="AB24" s="81"/>
      <c r="AC24" s="81"/>
    </row>
    <row r="25" spans="1:29" s="17" customFormat="1" ht="12">
      <c r="A25" s="17" t="s">
        <v>92</v>
      </c>
      <c r="B25" s="82"/>
      <c r="C25" s="81"/>
      <c r="D25" s="82"/>
      <c r="E25" s="81"/>
      <c r="F25" s="81"/>
      <c r="G25" s="81"/>
      <c r="H25" s="81"/>
      <c r="I25" s="82"/>
      <c r="J25" s="81"/>
      <c r="K25" s="82"/>
      <c r="L25" s="81"/>
      <c r="M25" s="81"/>
      <c r="N25" s="81"/>
      <c r="O25" s="81"/>
      <c r="P25" s="82"/>
      <c r="Q25" s="81"/>
      <c r="R25" s="82"/>
      <c r="S25" s="81"/>
      <c r="T25" s="81"/>
      <c r="U25" s="81"/>
      <c r="V25" s="82"/>
      <c r="W25" s="81"/>
      <c r="X25" s="82"/>
      <c r="Y25" s="81"/>
      <c r="Z25" s="81"/>
      <c r="AA25" s="81"/>
      <c r="AB25" s="81"/>
      <c r="AC25" s="81"/>
    </row>
    <row r="26" spans="1:29" s="17" customFormat="1" ht="12">
      <c r="A26" s="17" t="s">
        <v>93</v>
      </c>
      <c r="B26" s="82"/>
      <c r="C26" s="81"/>
      <c r="D26" s="82"/>
      <c r="E26" s="81"/>
      <c r="F26" s="81"/>
      <c r="G26" s="81"/>
      <c r="H26" s="81"/>
      <c r="I26" s="82"/>
      <c r="J26" s="81"/>
      <c r="K26" s="82"/>
      <c r="L26" s="81"/>
      <c r="M26" s="81"/>
      <c r="N26" s="81"/>
      <c r="O26" s="81"/>
      <c r="P26" s="82"/>
      <c r="Q26" s="81"/>
      <c r="R26" s="82"/>
      <c r="S26" s="81"/>
      <c r="T26" s="81"/>
      <c r="U26" s="81"/>
      <c r="V26" s="82"/>
      <c r="W26" s="81"/>
      <c r="X26" s="82"/>
      <c r="Y26" s="81"/>
      <c r="Z26" s="81"/>
      <c r="AA26" s="81"/>
      <c r="AB26" s="81"/>
      <c r="AC26" s="81"/>
    </row>
    <row r="27" spans="1:29" s="17" customFormat="1" ht="12">
      <c r="A27" s="17" t="s">
        <v>103</v>
      </c>
      <c r="B27" s="82"/>
      <c r="C27" s="81"/>
      <c r="D27" s="82"/>
      <c r="E27" s="81"/>
      <c r="F27" s="81"/>
      <c r="G27" s="81"/>
      <c r="H27" s="81"/>
      <c r="I27" s="82"/>
      <c r="J27" s="81"/>
      <c r="K27" s="82"/>
      <c r="L27" s="81"/>
      <c r="M27" s="81"/>
      <c r="N27" s="81"/>
      <c r="O27" s="81"/>
      <c r="P27" s="82"/>
      <c r="Q27" s="81"/>
      <c r="R27" s="82"/>
      <c r="S27" s="81"/>
      <c r="T27" s="81"/>
      <c r="U27" s="81"/>
      <c r="V27" s="82"/>
      <c r="W27" s="81"/>
      <c r="X27" s="82"/>
      <c r="Y27" s="81"/>
      <c r="Z27" s="81"/>
      <c r="AA27" s="81"/>
      <c r="AB27" s="81"/>
      <c r="AC27" s="81"/>
    </row>
    <row r="28" spans="1:29" s="17" customFormat="1" ht="12">
      <c r="A28" s="17" t="s">
        <v>25</v>
      </c>
      <c r="B28" s="82"/>
      <c r="C28" s="81"/>
      <c r="D28" s="82"/>
      <c r="E28" s="81"/>
      <c r="F28" s="81"/>
      <c r="G28" s="81"/>
      <c r="H28" s="81"/>
      <c r="I28" s="82"/>
      <c r="J28" s="81"/>
      <c r="K28" s="82"/>
      <c r="L28" s="81"/>
      <c r="M28" s="81"/>
      <c r="N28" s="81"/>
      <c r="O28" s="81"/>
      <c r="P28" s="82"/>
      <c r="Q28" s="81"/>
      <c r="R28" s="82"/>
      <c r="S28" s="81"/>
      <c r="T28" s="81"/>
      <c r="U28" s="81"/>
      <c r="V28" s="82"/>
      <c r="W28" s="81"/>
      <c r="X28" s="82"/>
      <c r="Y28" s="81"/>
      <c r="Z28" s="81"/>
      <c r="AA28" s="81"/>
      <c r="AB28" s="81"/>
      <c r="AC28" s="81"/>
    </row>
    <row r="29" spans="1:29" s="17" customFormat="1" ht="12">
      <c r="A29" s="17" t="s">
        <v>26</v>
      </c>
      <c r="B29" s="82"/>
      <c r="C29" s="81"/>
      <c r="D29" s="82"/>
      <c r="E29" s="81"/>
      <c r="F29" s="81"/>
      <c r="G29" s="81"/>
      <c r="H29" s="81"/>
      <c r="I29" s="82"/>
      <c r="J29" s="81"/>
      <c r="K29" s="82"/>
      <c r="L29" s="81"/>
      <c r="M29" s="81"/>
      <c r="N29" s="81"/>
      <c r="O29" s="81"/>
      <c r="P29" s="82"/>
      <c r="Q29" s="81"/>
      <c r="R29" s="82"/>
      <c r="S29" s="81"/>
      <c r="T29" s="81"/>
      <c r="U29" s="81"/>
      <c r="V29" s="82"/>
      <c r="W29" s="81"/>
      <c r="X29" s="82"/>
      <c r="Y29" s="81"/>
      <c r="Z29" s="81"/>
      <c r="AA29" s="81"/>
      <c r="AB29" s="81"/>
      <c r="AC29" s="81"/>
    </row>
    <row r="30" s="17" customFormat="1" ht="12">
      <c r="A30" s="17" t="s">
        <v>27</v>
      </c>
    </row>
    <row r="31" s="17" customFormat="1" ht="12">
      <c r="A31" s="17" t="s">
        <v>28</v>
      </c>
    </row>
    <row r="32" s="17" customFormat="1" ht="12">
      <c r="A32" s="17" t="s">
        <v>29</v>
      </c>
    </row>
    <row r="33" s="18" customFormat="1" ht="12">
      <c r="A33" s="18" t="s">
        <v>30</v>
      </c>
    </row>
    <row r="34" s="18" customFormat="1" ht="12">
      <c r="A34" s="18" t="s">
        <v>31</v>
      </c>
    </row>
    <row r="35" s="18" customFormat="1" ht="12">
      <c r="A35" s="18" t="s">
        <v>32</v>
      </c>
    </row>
    <row r="36" s="18" customFormat="1" ht="12">
      <c r="A36" s="18" t="s">
        <v>33</v>
      </c>
    </row>
    <row r="37" s="18" customFormat="1" ht="12">
      <c r="A37" s="18" t="s">
        <v>87</v>
      </c>
    </row>
    <row r="38" s="18" customFormat="1" ht="12">
      <c r="A38" s="18" t="s">
        <v>35</v>
      </c>
    </row>
    <row r="39" s="18" customFormat="1" ht="12">
      <c r="A39" s="18" t="s">
        <v>105</v>
      </c>
    </row>
    <row r="40" s="18" customFormat="1" ht="12">
      <c r="A40" s="18" t="s">
        <v>36</v>
      </c>
    </row>
    <row r="41" s="18" customFormat="1" ht="12">
      <c r="A41" s="18" t="s">
        <v>37</v>
      </c>
    </row>
    <row r="42" s="18" customFormat="1" ht="12">
      <c r="A42" s="18" t="s">
        <v>38</v>
      </c>
    </row>
    <row r="43" s="18" customFormat="1" ht="9.75" customHeight="1">
      <c r="A43" s="18" t="s">
        <v>39</v>
      </c>
    </row>
    <row r="44" s="18" customFormat="1" ht="9.75" customHeight="1">
      <c r="A44" s="18" t="s">
        <v>40</v>
      </c>
    </row>
    <row r="45" s="18" customFormat="1" ht="9.75" customHeight="1">
      <c r="A45" s="26" t="s">
        <v>41</v>
      </c>
    </row>
    <row r="46" s="18" customFormat="1" ht="12"/>
    <row r="47" s="18" customFormat="1" ht="12"/>
    <row r="48" s="18" customFormat="1" ht="12"/>
    <row r="49" s="18" customFormat="1" ht="12"/>
    <row r="50" s="18" customFormat="1" ht="12"/>
    <row r="51" s="18" customFormat="1" ht="12"/>
    <row r="52" s="18" customFormat="1" ht="12"/>
    <row r="53" s="18" customFormat="1" ht="12"/>
    <row r="54" s="18" customFormat="1" ht="12"/>
    <row r="55" s="18" customFormat="1" ht="12"/>
    <row r="56" s="18" customFormat="1" ht="12"/>
    <row r="57" s="18" customFormat="1" ht="12"/>
    <row r="58" s="18" customFormat="1" ht="12"/>
    <row r="59" s="18" customFormat="1" ht="12"/>
    <row r="60" s="18" customFormat="1" ht="12"/>
    <row r="61" s="18" customFormat="1" ht="12"/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  <row r="73" s="18" customFormat="1" ht="12"/>
    <row r="74" s="18" customFormat="1" ht="12"/>
    <row r="75" s="18" customFormat="1" ht="12"/>
    <row r="76" s="18" customFormat="1" ht="12"/>
    <row r="77" s="18" customFormat="1" ht="12"/>
    <row r="78" s="18" customFormat="1" ht="12"/>
    <row r="79" s="18" customFormat="1" ht="12"/>
    <row r="80" s="18" customFormat="1" ht="12"/>
    <row r="81" s="18" customFormat="1" ht="12"/>
    <row r="82" s="18" customFormat="1" ht="12"/>
    <row r="83" s="18" customFormat="1" ht="12"/>
    <row r="84" s="18" customFormat="1" ht="12"/>
    <row r="85" s="18" customFormat="1" ht="12"/>
    <row r="86" s="18" customFormat="1" ht="12"/>
    <row r="87" s="18" customFormat="1" ht="12"/>
    <row r="88" s="18" customFormat="1" ht="12"/>
    <row r="89" s="18" customFormat="1" ht="12"/>
    <row r="90" s="18" customFormat="1" ht="12"/>
    <row r="91" s="18" customFormat="1" ht="12"/>
    <row r="92" s="18" customFormat="1" ht="12"/>
    <row r="93" s="18" customFormat="1" ht="12"/>
    <row r="94" s="18" customFormat="1" ht="12"/>
    <row r="95" s="18" customFormat="1" ht="12"/>
    <row r="96" s="18" customFormat="1" ht="12"/>
    <row r="97" s="18" customFormat="1" ht="12"/>
    <row r="98" s="18" customFormat="1" ht="12"/>
    <row r="99" s="18" customFormat="1" ht="12"/>
    <row r="100" s="18" customFormat="1" ht="12"/>
    <row r="101" s="18" customFormat="1" ht="12"/>
    <row r="102" s="18" customFormat="1" ht="12"/>
    <row r="103" s="18" customFormat="1" ht="12"/>
    <row r="104" s="18" customFormat="1" ht="12"/>
    <row r="105" s="18" customFormat="1" ht="12"/>
    <row r="106" s="18" customFormat="1" ht="12"/>
    <row r="107" s="18" customFormat="1" ht="12"/>
    <row r="108" s="18" customFormat="1" ht="12"/>
    <row r="109" s="18" customFormat="1" ht="12"/>
    <row r="110" s="18" customFormat="1" ht="12"/>
    <row r="111" s="18" customFormat="1" ht="12"/>
    <row r="112" s="18" customFormat="1" ht="12"/>
    <row r="113" s="18" customFormat="1" ht="12"/>
    <row r="114" s="11" customFormat="1" ht="12"/>
    <row r="115" s="11" customFormat="1" ht="12"/>
    <row r="116" s="11" customFormat="1" ht="12"/>
    <row r="117" s="11" customFormat="1" ht="12"/>
    <row r="118" s="11" customFormat="1" ht="12"/>
    <row r="119" s="11" customFormat="1" ht="12"/>
    <row r="120" s="11" customFormat="1" ht="12"/>
    <row r="121" s="11" customFormat="1" ht="12"/>
    <row r="122" s="11" customFormat="1" ht="12"/>
    <row r="123" s="11" customFormat="1" ht="12"/>
    <row r="124" s="11" customFormat="1" ht="12"/>
    <row r="125" s="11" customFormat="1" ht="12"/>
    <row r="126" s="11" customFormat="1" ht="12"/>
    <row r="127" s="11" customFormat="1" ht="12"/>
    <row r="128" s="11" customFormat="1" ht="12"/>
    <row r="129" s="11" customFormat="1" ht="12"/>
    <row r="130" s="11" customFormat="1" ht="12"/>
    <row r="131" s="11" customFormat="1" ht="12"/>
    <row r="132" s="11" customFormat="1" ht="12"/>
    <row r="133" s="11" customFormat="1" ht="12"/>
    <row r="134" s="11" customFormat="1" ht="12"/>
    <row r="135" s="11" customFormat="1" ht="12"/>
    <row r="136" s="11" customFormat="1" ht="12"/>
    <row r="137" s="11" customFormat="1" ht="12"/>
    <row r="138" s="11" customFormat="1" ht="12"/>
    <row r="139" s="11" customFormat="1" ht="12"/>
    <row r="140" s="11" customFormat="1" ht="12"/>
    <row r="141" s="11" customFormat="1" ht="12"/>
    <row r="142" s="11" customFormat="1" ht="12"/>
    <row r="143" s="11" customFormat="1" ht="12"/>
    <row r="144" s="11" customFormat="1" ht="12"/>
    <row r="145" s="11" customFormat="1" ht="12"/>
    <row r="146" s="11" customFormat="1" ht="12"/>
    <row r="147" s="11" customFormat="1" ht="12"/>
    <row r="148" s="11" customFormat="1" ht="12"/>
    <row r="149" s="11" customFormat="1" ht="12"/>
    <row r="150" s="11" customFormat="1" ht="12"/>
    <row r="151" s="11" customFormat="1" ht="12"/>
    <row r="152" s="11" customFormat="1" ht="12"/>
    <row r="153" s="11" customFormat="1" ht="12"/>
    <row r="154" s="11" customFormat="1" ht="12"/>
    <row r="155" s="11" customFormat="1" ht="12"/>
    <row r="156" s="11" customFormat="1" ht="12"/>
    <row r="157" s="11" customFormat="1" ht="12"/>
    <row r="158" s="11" customFormat="1" ht="12"/>
    <row r="159" s="11" customFormat="1" ht="12"/>
    <row r="160" s="11" customFormat="1" ht="12"/>
    <row r="161" s="11" customFormat="1" ht="12"/>
    <row r="162" s="11" customFormat="1" ht="12"/>
    <row r="163" s="11" customFormat="1" ht="12"/>
    <row r="164" s="11" customFormat="1" ht="12"/>
    <row r="165" s="11" customFormat="1" ht="12"/>
    <row r="166" s="11" customFormat="1" ht="12"/>
    <row r="167" s="11" customFormat="1" ht="12"/>
    <row r="168" s="11" customFormat="1" ht="12"/>
    <row r="169" s="11" customFormat="1" ht="12"/>
    <row r="170" s="11" customFormat="1" ht="12"/>
    <row r="171" s="11" customFormat="1" ht="12"/>
    <row r="172" s="11" customFormat="1" ht="12"/>
    <row r="173" s="11" customFormat="1" ht="12"/>
    <row r="174" s="11" customFormat="1" ht="12"/>
    <row r="175" s="11" customFormat="1" ht="12"/>
    <row r="176" s="11" customFormat="1" ht="12"/>
    <row r="177" s="11" customFormat="1" ht="12"/>
    <row r="178" s="11" customFormat="1" ht="12"/>
    <row r="179" s="11" customFormat="1" ht="12"/>
    <row r="180" s="11" customFormat="1" ht="12"/>
    <row r="181" s="11" customFormat="1" ht="12"/>
    <row r="182" s="11" customFormat="1" ht="12"/>
    <row r="183" s="11" customFormat="1" ht="12"/>
    <row r="184" s="11" customFormat="1" ht="12"/>
    <row r="185" s="11" customFormat="1" ht="12"/>
    <row r="186" s="11" customFormat="1" ht="12"/>
    <row r="187" s="11" customFormat="1" ht="12"/>
    <row r="188" s="11" customFormat="1" ht="12"/>
    <row r="189" s="11" customFormat="1" ht="12"/>
    <row r="190" s="11" customFormat="1" ht="12"/>
    <row r="191" s="11" customFormat="1" ht="12"/>
    <row r="192" s="11" customFormat="1" ht="12"/>
    <row r="193" s="11" customFormat="1" ht="12"/>
    <row r="194" s="11" customFormat="1" ht="12"/>
    <row r="195" s="11" customFormat="1" ht="12"/>
    <row r="196" s="11" customFormat="1" ht="12"/>
    <row r="197" s="11" customFormat="1" ht="12"/>
    <row r="198" s="11" customFormat="1" ht="12"/>
    <row r="199" s="11" customFormat="1" ht="12"/>
  </sheetData>
  <mergeCells count="3">
    <mergeCell ref="X10:AA10"/>
    <mergeCell ref="P10:Q10"/>
    <mergeCell ref="R10:S10"/>
  </mergeCells>
  <printOptions horizontalCentered="1" verticalCentered="1"/>
  <pageMargins left="0.33" right="0.25" top="0.984251968503937" bottom="0.984251968503937" header="0.5118110236220472" footer="0.5118110236220472"/>
  <pageSetup horizontalDpi="300" verticalDpi="300" orientation="landscape" scale="60" r:id="rId2"/>
  <headerFooter alignWithMargins="0">
    <oddFooter>&amp;R&amp;8El Departamento Administrativo Nacional de Estadística DANE se reserva los derechos de autor
Ley 23 82 /  ley 44 93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C745"/>
  <sheetViews>
    <sheetView tabSelected="1" zoomScale="75" zoomScaleNormal="75" workbookViewId="0" topLeftCell="A1">
      <selection activeCell="E18" sqref="E18"/>
    </sheetView>
  </sheetViews>
  <sheetFormatPr defaultColWidth="11.421875" defaultRowHeight="12.75"/>
  <cols>
    <col min="1" max="1" width="27.7109375" style="3" customWidth="1"/>
    <col min="2" max="2" width="13.28125" style="3" customWidth="1"/>
    <col min="3" max="3" width="10.8515625" style="3" customWidth="1"/>
    <col min="4" max="4" width="13.28125" style="3" customWidth="1"/>
    <col min="5" max="5" width="10.421875" style="3" customWidth="1"/>
    <col min="6" max="6" width="12.00390625" style="3" customWidth="1"/>
    <col min="7" max="7" width="11.28125" style="3" customWidth="1"/>
    <col min="8" max="8" width="2.421875" style="3" customWidth="1"/>
    <col min="9" max="9" width="13.00390625" style="3" customWidth="1"/>
    <col min="10" max="10" width="11.28125" style="3" customWidth="1"/>
    <col min="11" max="11" width="13.421875" style="3" customWidth="1"/>
    <col min="12" max="12" width="10.57421875" style="3" customWidth="1"/>
    <col min="13" max="13" width="10.8515625" style="3" customWidth="1"/>
    <col min="14" max="14" width="11.421875" style="3" customWidth="1"/>
    <col min="15" max="16" width="11.421875" style="99" customWidth="1"/>
    <col min="17" max="17" width="10.8515625" style="99" customWidth="1"/>
    <col min="18" max="18" width="11.421875" style="99" customWidth="1"/>
    <col min="19" max="19" width="9.8515625" style="99" customWidth="1"/>
    <col min="20" max="20" width="10.57421875" style="99" customWidth="1"/>
    <col min="21" max="21" width="9.421875" style="99" customWidth="1"/>
    <col min="22" max="16384" width="11.421875" style="99" customWidth="1"/>
  </cols>
  <sheetData>
    <row r="1" ht="57.75" customHeight="1"/>
    <row r="2" ht="15.75" customHeight="1"/>
    <row r="3" spans="1:14" s="101" customFormat="1" ht="15">
      <c r="A3" s="107" t="s">
        <v>77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101" customFormat="1" ht="17.25">
      <c r="A4" s="107" t="s">
        <v>99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s="101" customFormat="1" ht="15">
      <c r="A5" s="107" t="s">
        <v>78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s="101" customFormat="1" ht="15">
      <c r="A6" s="107" t="s">
        <v>118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5">
      <c r="A7" s="3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ht="15">
      <c r="A8" s="42"/>
    </row>
    <row r="9" spans="1:14" ht="12.75">
      <c r="A9" s="20"/>
      <c r="B9" s="20"/>
      <c r="C9" s="20"/>
      <c r="D9" s="20"/>
      <c r="E9" s="20"/>
      <c r="F9" s="20"/>
      <c r="G9" s="20"/>
      <c r="H9" s="20"/>
      <c r="I9" s="20"/>
      <c r="L9" s="27" t="s">
        <v>85</v>
      </c>
      <c r="M9" s="25"/>
      <c r="N9" s="25"/>
    </row>
    <row r="10" spans="1:14" s="16" customFormat="1" ht="12">
      <c r="A10" s="45"/>
      <c r="B10" s="45" t="s">
        <v>1</v>
      </c>
      <c r="C10" s="45"/>
      <c r="D10" s="45"/>
      <c r="E10" s="45"/>
      <c r="F10" s="45"/>
      <c r="G10" s="45"/>
      <c r="H10" s="46"/>
      <c r="I10" s="45" t="s">
        <v>2</v>
      </c>
      <c r="J10" s="45"/>
      <c r="K10" s="45"/>
      <c r="L10" s="45"/>
      <c r="M10" s="45"/>
      <c r="N10" s="45"/>
    </row>
    <row r="11" spans="1:27" s="16" customFormat="1" ht="26.25" customHeight="1">
      <c r="A11" s="49"/>
      <c r="B11" s="103" t="s">
        <v>116</v>
      </c>
      <c r="C11" s="103"/>
      <c r="D11" s="103" t="s">
        <v>111</v>
      </c>
      <c r="E11" s="103"/>
      <c r="F11" s="103"/>
      <c r="G11" s="103"/>
      <c r="H11" s="51"/>
      <c r="I11" s="50" t="s">
        <v>110</v>
      </c>
      <c r="J11" s="50"/>
      <c r="K11" s="52" t="s">
        <v>117</v>
      </c>
      <c r="L11" s="49"/>
      <c r="M11" s="50"/>
      <c r="N11" s="50"/>
      <c r="O11" s="65"/>
      <c r="P11" s="106"/>
      <c r="Q11" s="106"/>
      <c r="R11" s="106"/>
      <c r="S11" s="106"/>
      <c r="T11" s="65"/>
      <c r="U11" s="65"/>
      <c r="V11" s="65"/>
      <c r="W11" s="65"/>
      <c r="X11" s="105"/>
      <c r="Y11" s="105"/>
      <c r="Z11" s="105"/>
      <c r="AA11" s="105"/>
    </row>
    <row r="12" spans="1:14" s="16" customFormat="1" ht="31.5" customHeight="1">
      <c r="A12" s="53" t="s">
        <v>104</v>
      </c>
      <c r="B12" s="54" t="s">
        <v>46</v>
      </c>
      <c r="C12" s="54" t="s">
        <v>7</v>
      </c>
      <c r="D12" s="54" t="s">
        <v>46</v>
      </c>
      <c r="E12" s="54" t="s">
        <v>7</v>
      </c>
      <c r="F12" s="54" t="s">
        <v>8</v>
      </c>
      <c r="G12" s="54" t="s">
        <v>43</v>
      </c>
      <c r="H12" s="54"/>
      <c r="I12" s="54" t="s">
        <v>46</v>
      </c>
      <c r="J12" s="54" t="s">
        <v>7</v>
      </c>
      <c r="K12" s="54" t="s">
        <v>46</v>
      </c>
      <c r="L12" s="54" t="s">
        <v>7</v>
      </c>
      <c r="M12" s="54" t="s">
        <v>8</v>
      </c>
      <c r="N12" s="54" t="s">
        <v>43</v>
      </c>
    </row>
    <row r="13" spans="1:14" s="24" customFormat="1" ht="9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29" s="17" customFormat="1" ht="12">
      <c r="A14" s="78" t="s">
        <v>21</v>
      </c>
      <c r="B14" s="79">
        <v>79224212</v>
      </c>
      <c r="C14" s="80">
        <f aca="true" t="shared" si="0" ref="C14:C22">(B14/$B$22)*100</f>
        <v>2.6896240899644885</v>
      </c>
      <c r="D14" s="79">
        <v>81700551</v>
      </c>
      <c r="E14" s="80">
        <f>(D14/D$22)*100</f>
        <v>3.1056020101595294</v>
      </c>
      <c r="F14" s="80">
        <f aca="true" t="shared" si="1" ref="F14:F22">((D14-B14)/B14)*100</f>
        <v>3.125735097245271</v>
      </c>
      <c r="G14" s="80">
        <f>+C14*F14/100</f>
        <v>0.08407052416398374</v>
      </c>
      <c r="H14" s="80"/>
      <c r="I14" s="79">
        <v>66873857</v>
      </c>
      <c r="J14" s="80">
        <f aca="true" t="shared" si="2" ref="J14:J22">(I14/I$22)*100</f>
        <v>2.740824257217886</v>
      </c>
      <c r="K14" s="79">
        <f>+D14</f>
        <v>81700551</v>
      </c>
      <c r="L14" s="80">
        <f aca="true" t="shared" si="3" ref="L14:L22">(K14/K$22)*100</f>
        <v>3.1056020101595294</v>
      </c>
      <c r="M14" s="80">
        <f aca="true" t="shared" si="4" ref="M14:M22">((K14-I14)/I14)*100</f>
        <v>22.171136323122504</v>
      </c>
      <c r="N14" s="80">
        <f>+J14*M14/100</f>
        <v>0.6076718824449873</v>
      </c>
      <c r="O14" s="81"/>
      <c r="P14" s="82"/>
      <c r="Q14" s="81"/>
      <c r="R14" s="82"/>
      <c r="S14" s="81"/>
      <c r="T14" s="81"/>
      <c r="U14" s="81"/>
      <c r="V14" s="82"/>
      <c r="W14" s="81"/>
      <c r="X14" s="82"/>
      <c r="Y14" s="81"/>
      <c r="Z14" s="81"/>
      <c r="AA14" s="81"/>
      <c r="AB14" s="81"/>
      <c r="AC14" s="81"/>
    </row>
    <row r="15" spans="1:29" s="17" customFormat="1" ht="12">
      <c r="A15" s="96" t="s">
        <v>22</v>
      </c>
      <c r="B15" s="97">
        <v>2059940829</v>
      </c>
      <c r="C15" s="98">
        <f t="shared" si="0"/>
        <v>69.93400549796341</v>
      </c>
      <c r="D15" s="97">
        <v>1861240938</v>
      </c>
      <c r="E15" s="98">
        <f>(D15/D$22)*100</f>
        <v>70.74950569726278</v>
      </c>
      <c r="F15" s="98">
        <f t="shared" si="1"/>
        <v>-9.645902843552017</v>
      </c>
      <c r="G15" s="98">
        <f aca="true" t="shared" si="5" ref="G15:G22">+C15*F15/100</f>
        <v>-6.745766224937877</v>
      </c>
      <c r="H15" s="98"/>
      <c r="I15" s="97">
        <v>1732901475</v>
      </c>
      <c r="J15" s="98">
        <f t="shared" si="2"/>
        <v>71.02294694993671</v>
      </c>
      <c r="K15" s="97">
        <f aca="true" t="shared" si="6" ref="K15:K22">+D15</f>
        <v>1861240938</v>
      </c>
      <c r="L15" s="98">
        <f t="shared" si="3"/>
        <v>70.74950569726278</v>
      </c>
      <c r="M15" s="98">
        <f t="shared" si="4"/>
        <v>7.406044997451457</v>
      </c>
      <c r="N15" s="98">
        <f aca="true" t="shared" si="7" ref="N15:N22">+J15*M15/100</f>
        <v>5.259991409628389</v>
      </c>
      <c r="O15" s="81"/>
      <c r="P15" s="82"/>
      <c r="Q15" s="81"/>
      <c r="R15" s="82"/>
      <c r="S15" s="81"/>
      <c r="T15" s="81"/>
      <c r="U15" s="81"/>
      <c r="V15" s="82"/>
      <c r="W15" s="81"/>
      <c r="X15" s="82"/>
      <c r="Y15" s="81"/>
      <c r="Z15" s="81"/>
      <c r="AA15" s="81"/>
      <c r="AB15" s="81"/>
      <c r="AC15" s="81"/>
    </row>
    <row r="16" spans="1:29" s="17" customFormat="1" ht="12">
      <c r="A16" s="86">
        <v>5219</v>
      </c>
      <c r="B16" s="79">
        <v>305223428</v>
      </c>
      <c r="C16" s="80">
        <f t="shared" si="0"/>
        <v>10.362189336390516</v>
      </c>
      <c r="D16" s="79">
        <v>295937742</v>
      </c>
      <c r="E16" s="80">
        <f aca="true" t="shared" si="8" ref="E16:E22">(D16/D$22)*100</f>
        <v>11.249187859666604</v>
      </c>
      <c r="F16" s="80">
        <f t="shared" si="1"/>
        <v>-3.04225860408068</v>
      </c>
      <c r="G16" s="80">
        <f t="shared" si="5"/>
        <v>-0.3152445966574712</v>
      </c>
      <c r="H16" s="80"/>
      <c r="I16" s="79">
        <v>246055661</v>
      </c>
      <c r="J16" s="80">
        <f t="shared" si="2"/>
        <v>10.084588425856474</v>
      </c>
      <c r="K16" s="79">
        <f t="shared" si="6"/>
        <v>295937742</v>
      </c>
      <c r="L16" s="80">
        <f t="shared" si="3"/>
        <v>11.249187859666604</v>
      </c>
      <c r="M16" s="80">
        <f t="shared" si="4"/>
        <v>20.272681716516168</v>
      </c>
      <c r="N16" s="80">
        <f t="shared" si="7"/>
        <v>2.044416513994511</v>
      </c>
      <c r="O16" s="81"/>
      <c r="P16" s="82"/>
      <c r="Q16" s="81"/>
      <c r="R16" s="82"/>
      <c r="S16" s="81"/>
      <c r="T16" s="81"/>
      <c r="U16" s="81"/>
      <c r="V16" s="82"/>
      <c r="W16" s="81"/>
      <c r="X16" s="82"/>
      <c r="Y16" s="81"/>
      <c r="Z16" s="81"/>
      <c r="AA16" s="81"/>
      <c r="AB16" s="81"/>
      <c r="AC16" s="81"/>
    </row>
    <row r="17" spans="1:29" s="17" customFormat="1" ht="12">
      <c r="A17" s="96" t="s">
        <v>23</v>
      </c>
      <c r="B17" s="97">
        <v>218334363</v>
      </c>
      <c r="C17" s="98">
        <f t="shared" si="0"/>
        <v>7.412347154577584</v>
      </c>
      <c r="D17" s="97">
        <v>159925051</v>
      </c>
      <c r="E17" s="98">
        <f t="shared" si="8"/>
        <v>6.079072341390516</v>
      </c>
      <c r="F17" s="98">
        <f t="shared" si="1"/>
        <v>-26.752230476885586</v>
      </c>
      <c r="G17" s="98">
        <f t="shared" si="5"/>
        <v>-1.982968194539466</v>
      </c>
      <c r="H17" s="98"/>
      <c r="I17" s="97">
        <v>160144468</v>
      </c>
      <c r="J17" s="98">
        <f t="shared" si="2"/>
        <v>6.5635191724271795</v>
      </c>
      <c r="K17" s="97">
        <f t="shared" si="6"/>
        <v>159925051</v>
      </c>
      <c r="L17" s="98">
        <f t="shared" si="3"/>
        <v>6.079072341390516</v>
      </c>
      <c r="M17" s="98">
        <f t="shared" si="4"/>
        <v>-0.13701191351798678</v>
      </c>
      <c r="N17" s="98">
        <f t="shared" si="7"/>
        <v>-0.00899280321226241</v>
      </c>
      <c r="O17" s="81"/>
      <c r="P17" s="82"/>
      <c r="Q17" s="81"/>
      <c r="R17" s="82"/>
      <c r="S17" s="81"/>
      <c r="T17" s="81"/>
      <c r="U17" s="81"/>
      <c r="V17" s="82"/>
      <c r="W17" s="81"/>
      <c r="X17" s="82"/>
      <c r="Y17" s="81"/>
      <c r="Z17" s="81"/>
      <c r="AA17" s="81"/>
      <c r="AB17" s="81"/>
      <c r="AC17" s="81"/>
    </row>
    <row r="18" spans="1:29" s="17" customFormat="1" ht="12">
      <c r="A18" s="78" t="s">
        <v>74</v>
      </c>
      <c r="B18" s="79">
        <v>136898374</v>
      </c>
      <c r="C18" s="80">
        <f t="shared" si="0"/>
        <v>4.647634293760702</v>
      </c>
      <c r="D18" s="79">
        <v>116592977</v>
      </c>
      <c r="E18" s="80">
        <f t="shared" si="8"/>
        <v>4.43193319151157</v>
      </c>
      <c r="F18" s="80">
        <f t="shared" si="1"/>
        <v>-14.83246031833804</v>
      </c>
      <c r="G18" s="80">
        <f t="shared" si="5"/>
        <v>-0.6893585123635265</v>
      </c>
      <c r="H18" s="80"/>
      <c r="I18" s="79">
        <v>127264935</v>
      </c>
      <c r="J18" s="80">
        <f t="shared" si="2"/>
        <v>5.215951891951701</v>
      </c>
      <c r="K18" s="79">
        <f t="shared" si="6"/>
        <v>116592977</v>
      </c>
      <c r="L18" s="80">
        <f t="shared" si="3"/>
        <v>4.43193319151157</v>
      </c>
      <c r="M18" s="80">
        <f t="shared" si="4"/>
        <v>-8.385623266927375</v>
      </c>
      <c r="N18" s="80">
        <f t="shared" si="7"/>
        <v>-0.4373900754432405</v>
      </c>
      <c r="O18" s="81"/>
      <c r="P18" s="82"/>
      <c r="Q18" s="81"/>
      <c r="R18" s="82"/>
      <c r="S18" s="81"/>
      <c r="T18" s="81"/>
      <c r="U18" s="81"/>
      <c r="V18" s="82"/>
      <c r="W18" s="81"/>
      <c r="X18" s="82"/>
      <c r="Y18" s="81"/>
      <c r="Z18" s="81"/>
      <c r="AA18" s="81"/>
      <c r="AB18" s="81"/>
      <c r="AC18" s="81"/>
    </row>
    <row r="19" spans="1:29" s="17" customFormat="1" ht="12">
      <c r="A19" s="96" t="s">
        <v>75</v>
      </c>
      <c r="B19" s="97">
        <v>44613676</v>
      </c>
      <c r="C19" s="98">
        <f t="shared" si="0"/>
        <v>1.5146129533162227</v>
      </c>
      <c r="D19" s="97">
        <v>37871694</v>
      </c>
      <c r="E19" s="98">
        <f t="shared" si="8"/>
        <v>1.4395791408376988</v>
      </c>
      <c r="F19" s="98">
        <f t="shared" si="1"/>
        <v>-15.111917699855084</v>
      </c>
      <c r="G19" s="98">
        <f t="shared" si="5"/>
        <v>-0.22888706297649208</v>
      </c>
      <c r="H19" s="98"/>
      <c r="I19" s="97">
        <v>39584976</v>
      </c>
      <c r="J19" s="98">
        <f t="shared" si="2"/>
        <v>1.62238978442933</v>
      </c>
      <c r="K19" s="97">
        <f t="shared" si="6"/>
        <v>37871694</v>
      </c>
      <c r="L19" s="98">
        <f t="shared" si="3"/>
        <v>1.4395791408376988</v>
      </c>
      <c r="M19" s="98">
        <f t="shared" si="4"/>
        <v>-4.328111756339072</v>
      </c>
      <c r="N19" s="98">
        <f t="shared" si="7"/>
        <v>-0.07021884299352996</v>
      </c>
      <c r="O19" s="81"/>
      <c r="P19" s="82"/>
      <c r="Q19" s="81"/>
      <c r="R19" s="82"/>
      <c r="S19" s="81"/>
      <c r="T19" s="81"/>
      <c r="U19" s="81"/>
      <c r="V19" s="82"/>
      <c r="W19" s="81"/>
      <c r="X19" s="82"/>
      <c r="Y19" s="81"/>
      <c r="Z19" s="81"/>
      <c r="AA19" s="81"/>
      <c r="AB19" s="81"/>
      <c r="AC19" s="81"/>
    </row>
    <row r="20" spans="1:29" s="17" customFormat="1" ht="12">
      <c r="A20" s="78" t="s">
        <v>76</v>
      </c>
      <c r="B20" s="79">
        <v>5775706</v>
      </c>
      <c r="C20" s="80">
        <f t="shared" si="0"/>
        <v>0.19608245512309336</v>
      </c>
      <c r="D20" s="79">
        <v>3998645</v>
      </c>
      <c r="E20" s="80">
        <f t="shared" si="8"/>
        <v>0.15199652631368854</v>
      </c>
      <c r="F20" s="80">
        <f t="shared" si="1"/>
        <v>-30.767857643723556</v>
      </c>
      <c r="G20" s="80">
        <f t="shared" si="5"/>
        <v>-0.0603303706565915</v>
      </c>
      <c r="H20" s="80"/>
      <c r="I20" s="79">
        <v>5635443</v>
      </c>
      <c r="J20" s="80">
        <f t="shared" si="2"/>
        <v>0.2309685663048975</v>
      </c>
      <c r="K20" s="79">
        <f t="shared" si="6"/>
        <v>3998645</v>
      </c>
      <c r="L20" s="80">
        <f t="shared" si="3"/>
        <v>0.15199652631368854</v>
      </c>
      <c r="M20" s="80">
        <f t="shared" si="4"/>
        <v>-29.044708641361467</v>
      </c>
      <c r="N20" s="80">
        <f t="shared" si="7"/>
        <v>-0.06708414713638726</v>
      </c>
      <c r="O20" s="81"/>
      <c r="P20" s="82"/>
      <c r="Q20" s="81"/>
      <c r="R20" s="82"/>
      <c r="S20" s="81"/>
      <c r="T20" s="81"/>
      <c r="U20" s="81"/>
      <c r="V20" s="82"/>
      <c r="W20" s="81"/>
      <c r="X20" s="82"/>
      <c r="Y20" s="81"/>
      <c r="Z20" s="81"/>
      <c r="AA20" s="81"/>
      <c r="AB20" s="81"/>
      <c r="AC20" s="81"/>
    </row>
    <row r="21" spans="1:29" s="17" customFormat="1" ht="12">
      <c r="A21" s="96" t="s">
        <v>24</v>
      </c>
      <c r="B21" s="97">
        <v>95539026</v>
      </c>
      <c r="C21" s="98">
        <f t="shared" si="0"/>
        <v>3.2435042189039835</v>
      </c>
      <c r="D21" s="97">
        <v>73480023</v>
      </c>
      <c r="E21" s="98">
        <f t="shared" si="8"/>
        <v>2.7931232328576154</v>
      </c>
      <c r="F21" s="98">
        <f t="shared" si="1"/>
        <v>-23.0889971601762</v>
      </c>
      <c r="G21" s="98">
        <f t="shared" si="5"/>
        <v>-0.7488925969929359</v>
      </c>
      <c r="H21" s="98"/>
      <c r="I21" s="97">
        <v>61456915</v>
      </c>
      <c r="J21" s="98">
        <f t="shared" si="2"/>
        <v>2.518810951875824</v>
      </c>
      <c r="K21" s="97">
        <f t="shared" si="6"/>
        <v>73480023</v>
      </c>
      <c r="L21" s="98">
        <f t="shared" si="3"/>
        <v>2.7931232328576154</v>
      </c>
      <c r="M21" s="98">
        <f t="shared" si="4"/>
        <v>19.56347467164598</v>
      </c>
      <c r="N21" s="98">
        <f t="shared" si="7"/>
        <v>0.4927669425968719</v>
      </c>
      <c r="O21" s="81"/>
      <c r="P21" s="82"/>
      <c r="Q21" s="81"/>
      <c r="R21" s="82"/>
      <c r="S21" s="81"/>
      <c r="T21" s="81"/>
      <c r="U21" s="81"/>
      <c r="V21" s="82"/>
      <c r="W21" s="81"/>
      <c r="X21" s="82"/>
      <c r="Y21" s="81"/>
      <c r="Z21" s="81"/>
      <c r="AA21" s="81"/>
      <c r="AB21" s="81"/>
      <c r="AC21" s="81"/>
    </row>
    <row r="22" spans="1:29" s="17" customFormat="1" ht="12">
      <c r="A22" s="78" t="s">
        <v>86</v>
      </c>
      <c r="B22" s="79">
        <f>SUM(B14:B21)</f>
        <v>2945549614</v>
      </c>
      <c r="C22" s="80">
        <f t="shared" si="0"/>
        <v>100</v>
      </c>
      <c r="D22" s="79">
        <f>SUM(D14:D21)</f>
        <v>2630747621</v>
      </c>
      <c r="E22" s="80">
        <f t="shared" si="8"/>
        <v>100</v>
      </c>
      <c r="F22" s="80">
        <f t="shared" si="1"/>
        <v>-10.687377034960376</v>
      </c>
      <c r="G22" s="80">
        <f t="shared" si="5"/>
        <v>-10.687377034960376</v>
      </c>
      <c r="H22" s="80"/>
      <c r="I22" s="79">
        <f>SUM(I14:I21)</f>
        <v>2439917730</v>
      </c>
      <c r="J22" s="80">
        <f t="shared" si="2"/>
        <v>100</v>
      </c>
      <c r="K22" s="79">
        <f t="shared" si="6"/>
        <v>2630747621</v>
      </c>
      <c r="L22" s="80">
        <f t="shared" si="3"/>
        <v>100</v>
      </c>
      <c r="M22" s="80">
        <f t="shared" si="4"/>
        <v>7.821160879879339</v>
      </c>
      <c r="N22" s="80">
        <f t="shared" si="7"/>
        <v>7.82116087987934</v>
      </c>
      <c r="O22" s="81"/>
      <c r="P22" s="82"/>
      <c r="Q22" s="81"/>
      <c r="R22" s="82"/>
      <c r="S22" s="81"/>
      <c r="T22" s="81"/>
      <c r="U22" s="81"/>
      <c r="V22" s="82"/>
      <c r="W22" s="81"/>
      <c r="X22" s="82"/>
      <c r="Y22" s="81"/>
      <c r="Z22" s="81"/>
      <c r="AA22" s="81"/>
      <c r="AB22" s="81"/>
      <c r="AC22" s="81"/>
    </row>
    <row r="23" spans="1:29" s="17" customFormat="1" ht="12">
      <c r="A23" s="78"/>
      <c r="B23" s="79"/>
      <c r="C23" s="80"/>
      <c r="D23" s="79"/>
      <c r="E23" s="80"/>
      <c r="F23" s="80"/>
      <c r="G23" s="80"/>
      <c r="H23" s="80"/>
      <c r="I23" s="79"/>
      <c r="J23" s="80"/>
      <c r="K23" s="79"/>
      <c r="L23" s="80"/>
      <c r="M23" s="80"/>
      <c r="N23" s="80"/>
      <c r="O23" s="81"/>
      <c r="P23" s="82"/>
      <c r="Q23" s="81"/>
      <c r="R23" s="82"/>
      <c r="S23" s="81"/>
      <c r="T23" s="81"/>
      <c r="U23" s="81"/>
      <c r="V23" s="82"/>
      <c r="W23" s="81"/>
      <c r="X23" s="82"/>
      <c r="Y23" s="81"/>
      <c r="Z23" s="81"/>
      <c r="AA23" s="81"/>
      <c r="AB23" s="81"/>
      <c r="AC23" s="81"/>
    </row>
    <row r="24" spans="1:29" s="17" customFormat="1" ht="12">
      <c r="A24" s="17" t="s">
        <v>54</v>
      </c>
      <c r="B24" s="82"/>
      <c r="C24" s="81"/>
      <c r="D24" s="82"/>
      <c r="E24" s="81"/>
      <c r="F24" s="81"/>
      <c r="G24" s="81"/>
      <c r="H24" s="81"/>
      <c r="I24" s="82"/>
      <c r="J24" s="81"/>
      <c r="K24" s="82"/>
      <c r="L24" s="81"/>
      <c r="M24" s="81"/>
      <c r="N24" s="81"/>
      <c r="O24" s="81"/>
      <c r="P24" s="82"/>
      <c r="Q24" s="81"/>
      <c r="R24" s="82"/>
      <c r="S24" s="81"/>
      <c r="T24" s="81"/>
      <c r="U24" s="81"/>
      <c r="V24" s="82"/>
      <c r="W24" s="81"/>
      <c r="X24" s="82"/>
      <c r="Y24" s="81"/>
      <c r="Z24" s="81"/>
      <c r="AA24" s="81"/>
      <c r="AB24" s="81"/>
      <c r="AC24" s="81"/>
    </row>
    <row r="25" spans="1:29" s="17" customFormat="1" ht="12">
      <c r="A25" s="17" t="s">
        <v>81</v>
      </c>
      <c r="B25" s="82"/>
      <c r="C25" s="81"/>
      <c r="D25" s="82"/>
      <c r="E25" s="81"/>
      <c r="F25" s="81"/>
      <c r="G25" s="81"/>
      <c r="H25" s="81"/>
      <c r="I25" s="82"/>
      <c r="J25" s="81"/>
      <c r="K25" s="82"/>
      <c r="L25" s="81"/>
      <c r="M25" s="81"/>
      <c r="N25" s="81"/>
      <c r="O25" s="81"/>
      <c r="P25" s="82"/>
      <c r="Q25" s="81"/>
      <c r="R25" s="82"/>
      <c r="S25" s="81"/>
      <c r="T25" s="81"/>
      <c r="U25" s="81"/>
      <c r="V25" s="82"/>
      <c r="W25" s="81"/>
      <c r="X25" s="82"/>
      <c r="Y25" s="81"/>
      <c r="Z25" s="81"/>
      <c r="AA25" s="81"/>
      <c r="AB25" s="81"/>
      <c r="AC25" s="81"/>
    </row>
    <row r="26" spans="1:29" s="17" customFormat="1" ht="12">
      <c r="A26" s="17" t="s">
        <v>82</v>
      </c>
      <c r="B26" s="82"/>
      <c r="C26" s="81"/>
      <c r="D26" s="82"/>
      <c r="E26" s="81"/>
      <c r="F26" s="81"/>
      <c r="G26" s="81"/>
      <c r="H26" s="81"/>
      <c r="I26" s="82"/>
      <c r="J26" s="81"/>
      <c r="K26" s="82"/>
      <c r="L26" s="81"/>
      <c r="M26" s="81"/>
      <c r="N26" s="81"/>
      <c r="O26" s="81"/>
      <c r="P26" s="82"/>
      <c r="Q26" s="81"/>
      <c r="R26" s="82"/>
      <c r="S26" s="81"/>
      <c r="T26" s="81"/>
      <c r="U26" s="81"/>
      <c r="V26" s="82"/>
      <c r="W26" s="81"/>
      <c r="X26" s="82"/>
      <c r="Y26" s="81"/>
      <c r="Z26" s="81"/>
      <c r="AA26" s="81"/>
      <c r="AB26" s="81"/>
      <c r="AC26" s="81"/>
    </row>
    <row r="27" spans="1:29" s="17" customFormat="1" ht="12">
      <c r="A27" s="17" t="s">
        <v>103</v>
      </c>
      <c r="B27" s="82"/>
      <c r="C27" s="81"/>
      <c r="D27" s="82"/>
      <c r="E27" s="81"/>
      <c r="F27" s="81"/>
      <c r="G27" s="81"/>
      <c r="H27" s="81"/>
      <c r="I27" s="82"/>
      <c r="J27" s="81"/>
      <c r="K27" s="82"/>
      <c r="L27" s="81"/>
      <c r="M27" s="81"/>
      <c r="N27" s="81"/>
      <c r="O27" s="81"/>
      <c r="P27" s="82"/>
      <c r="Q27" s="81"/>
      <c r="R27" s="82"/>
      <c r="S27" s="81"/>
      <c r="T27" s="81"/>
      <c r="U27" s="81"/>
      <c r="V27" s="82"/>
      <c r="W27" s="81"/>
      <c r="X27" s="82"/>
      <c r="Y27" s="81"/>
      <c r="Z27" s="81"/>
      <c r="AA27" s="81"/>
      <c r="AB27" s="81"/>
      <c r="AC27" s="81"/>
    </row>
    <row r="28" spans="1:29" s="17" customFormat="1" ht="12">
      <c r="A28" s="17" t="s">
        <v>61</v>
      </c>
      <c r="B28" s="82"/>
      <c r="C28" s="81"/>
      <c r="D28" s="82"/>
      <c r="E28" s="81"/>
      <c r="F28" s="81"/>
      <c r="G28" s="81"/>
      <c r="H28" s="81"/>
      <c r="I28" s="82"/>
      <c r="J28" s="81"/>
      <c r="K28" s="82"/>
      <c r="L28" s="81"/>
      <c r="M28" s="109"/>
      <c r="N28" s="81"/>
      <c r="O28" s="81"/>
      <c r="P28" s="82"/>
      <c r="Q28" s="81"/>
      <c r="R28" s="82"/>
      <c r="S28" s="81"/>
      <c r="T28" s="81"/>
      <c r="U28" s="81"/>
      <c r="V28" s="82"/>
      <c r="W28" s="81"/>
      <c r="X28" s="82"/>
      <c r="Y28" s="81"/>
      <c r="Z28" s="81"/>
      <c r="AA28" s="81"/>
      <c r="AB28" s="81"/>
      <c r="AC28" s="81"/>
    </row>
    <row r="29" spans="1:29" s="17" customFormat="1" ht="12">
      <c r="A29" s="17" t="s">
        <v>26</v>
      </c>
      <c r="B29" s="82"/>
      <c r="C29" s="81"/>
      <c r="D29" s="82"/>
      <c r="E29" s="81"/>
      <c r="F29" s="81"/>
      <c r="G29" s="81"/>
      <c r="H29" s="81"/>
      <c r="I29" s="82"/>
      <c r="J29" s="81"/>
      <c r="K29" s="82"/>
      <c r="L29" s="81"/>
      <c r="M29" s="81"/>
      <c r="N29" s="81"/>
      <c r="O29" s="81"/>
      <c r="P29" s="82"/>
      <c r="Q29" s="81"/>
      <c r="R29" s="82"/>
      <c r="S29" s="81"/>
      <c r="T29" s="81"/>
      <c r="U29" s="81"/>
      <c r="V29" s="82"/>
      <c r="W29" s="81"/>
      <c r="X29" s="82"/>
      <c r="Y29" s="81"/>
      <c r="Z29" s="81"/>
      <c r="AA29" s="81"/>
      <c r="AB29" s="81"/>
      <c r="AC29" s="81"/>
    </row>
    <row r="30" s="17" customFormat="1" ht="14.25" customHeight="1">
      <c r="A30" s="17" t="s">
        <v>27</v>
      </c>
    </row>
    <row r="31" s="17" customFormat="1" ht="14.25" customHeight="1">
      <c r="A31" s="17" t="s">
        <v>28</v>
      </c>
    </row>
    <row r="32" s="17" customFormat="1" ht="14.25" customHeight="1">
      <c r="A32" s="17" t="s">
        <v>29</v>
      </c>
    </row>
    <row r="33" spans="1:14" s="17" customFormat="1" ht="14.25" customHeight="1">
      <c r="A33" s="18" t="s">
        <v>30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s="17" customFormat="1" ht="14.25" customHeight="1">
      <c r="A34" s="18" t="s">
        <v>31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s="17" customFormat="1" ht="14.25" customHeight="1">
      <c r="A35" s="18" t="s">
        <v>32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s="17" customFormat="1" ht="14.25" customHeight="1">
      <c r="A36" s="18" t="s">
        <v>33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s="17" customFormat="1" ht="14.25" customHeight="1">
      <c r="A37" s="18" t="s">
        <v>34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17" customFormat="1" ht="14.25" customHeight="1">
      <c r="A38" s="18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s="17" customFormat="1" ht="14.25" customHeight="1">
      <c r="A39" s="18" t="s">
        <v>105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s="17" customFormat="1" ht="14.25" customHeight="1">
      <c r="A40" s="18" t="s">
        <v>36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s="17" customFormat="1" ht="14.25" customHeight="1">
      <c r="A41" s="18" t="s">
        <v>37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s="17" customFormat="1" ht="14.25" customHeight="1">
      <c r="A42" s="18" t="s">
        <v>38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s="17" customFormat="1" ht="14.25" customHeight="1">
      <c r="A43" s="18" t="s">
        <v>39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s="17" customFormat="1" ht="14.25" customHeight="1">
      <c r="A44" s="18" t="s">
        <v>40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s="17" customFormat="1" ht="14.25" customHeight="1">
      <c r="A45" s="26" t="s">
        <v>41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s="17" customFormat="1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s="17" customFormat="1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s="17" customFormat="1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s="17" customFormat="1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s="17" customFormat="1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s="17" customFormat="1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s="17" customFormat="1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s="17" customFormat="1" ht="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s="17" customFormat="1" ht="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s="17" customFormat="1" ht="1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s="17" customFormat="1" ht="1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s="17" customFormat="1" ht="1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s="17" customFormat="1" ht="1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s="17" customFormat="1" ht="1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s="17" customFormat="1" ht="1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s="17" customFormat="1" ht="1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s="17" customFormat="1" ht="1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s="17" customFormat="1" ht="1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s="17" customFormat="1" ht="1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s="17" customFormat="1" ht="1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s="17" customFormat="1" ht="1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s="17" customFormat="1" ht="1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s="17" customFormat="1" ht="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s="17" customFormat="1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s="17" customFormat="1" ht="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s="17" customFormat="1" ht="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s="17" customFormat="1" ht="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s="17" customFormat="1" ht="1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s="17" customFormat="1" ht="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s="17" customFormat="1" ht="1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s="17" customFormat="1" ht="1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s="17" customFormat="1" ht="1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s="17" customFormat="1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s="17" customFormat="1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s="17" customFormat="1" ht="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s="17" customFormat="1" ht="1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s="17" customFormat="1" ht="1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s="17" customFormat="1" ht="1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s="17" customFormat="1" ht="1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s="17" customFormat="1" ht="1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s="17" customFormat="1" ht="1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s="17" customFormat="1" ht="1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s="17" customFormat="1" ht="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s="17" customFormat="1" ht="1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s="17" customFormat="1" ht="1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s="17" customFormat="1" ht="1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7" customFormat="1" ht="1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s="17" customFormat="1" ht="1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s="17" customFormat="1" ht="1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s="17" customFormat="1" ht="1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s="17" customFormat="1" ht="1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s="17" customFormat="1" ht="1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s="17" customFormat="1" ht="1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s="17" customFormat="1" ht="1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s="17" customFormat="1" ht="1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s="17" customFormat="1" ht="1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s="17" customFormat="1" ht="1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s="17" customFormat="1" ht="1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s="17" customFormat="1" ht="1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s="17" customFormat="1" ht="1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s="17" customFormat="1" ht="1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s="17" customFormat="1" ht="1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s="17" customFormat="1" ht="1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s="17" customFormat="1" ht="1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s="17" customFormat="1" ht="1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s="17" customFormat="1" ht="1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s="17" customFormat="1" ht="1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s="17" customFormat="1" ht="1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s="17" customFormat="1" ht="1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s="17" customFormat="1" ht="1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s="17" customFormat="1" ht="1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s="17" customFormat="1" ht="1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s="17" customFormat="1" ht="1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s="17" customFormat="1" ht="1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s="17" customFormat="1" ht="1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s="17" customFormat="1" ht="1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s="17" customFormat="1" ht="1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s="17" customFormat="1" ht="1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s="17" customFormat="1" ht="1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s="17" customFormat="1" ht="1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s="17" customFormat="1" ht="1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 s="17" customFormat="1" ht="1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s="17" customFormat="1" ht="1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s="17" customFormat="1" ht="1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s="17" customFormat="1" ht="1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s="17" customFormat="1" ht="1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s="17" customFormat="1" ht="1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s="17" customFormat="1" ht="1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s="17" customFormat="1" ht="1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1:14" s="17" customFormat="1" ht="1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s="17" customFormat="1" ht="1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 s="17" customFormat="1" ht="1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1:14" s="17" customFormat="1" ht="1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s="17" customFormat="1" ht="1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1:14" s="17" customFormat="1" ht="1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1:14" s="17" customFormat="1" ht="1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s="17" customFormat="1" ht="1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s="17" customFormat="1" ht="1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1:14" s="17" customFormat="1" ht="1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1:14" s="17" customFormat="1" ht="1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s="17" customFormat="1" ht="1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4" s="17" customFormat="1" ht="1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s="17" customFormat="1" ht="1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1:14" s="17" customFormat="1" ht="1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s="17" customFormat="1" ht="1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 s="17" customFormat="1" ht="1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s="17" customFormat="1" ht="1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1:14" s="17" customFormat="1" ht="1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1:14" s="17" customFormat="1" ht="1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1:14" s="17" customFormat="1" ht="1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1:14" s="17" customFormat="1" ht="1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1:14" s="17" customFormat="1" ht="1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1:14" s="17" customFormat="1" ht="1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 s="17" customFormat="1" ht="1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1:14" s="17" customFormat="1" ht="1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1:14" s="17" customFormat="1" ht="1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 s="17" customFormat="1" ht="1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1:14" s="17" customFormat="1" ht="1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14" s="17" customFormat="1" ht="1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s="17" customFormat="1" ht="1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s="17" customFormat="1" ht="1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1:14" s="17" customFormat="1" ht="1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1:14" s="17" customFormat="1" ht="1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1:14" s="17" customFormat="1" ht="1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 s="17" customFormat="1" ht="1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1:14" s="17" customFormat="1" ht="1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1:14" s="17" customFormat="1" ht="1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1:14" s="17" customFormat="1" ht="1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1:14" s="17" customFormat="1" ht="1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1:14" s="17" customFormat="1" ht="1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s="17" customFormat="1" ht="1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 s="17" customFormat="1" ht="1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s="17" customFormat="1" ht="1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1:14" s="17" customFormat="1" ht="1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 s="17" customFormat="1" ht="1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1:14" s="17" customFormat="1" ht="1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1:14" s="17" customFormat="1" ht="1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1:14" s="17" customFormat="1" ht="1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 s="17" customFormat="1" ht="1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 s="17" customFormat="1" ht="1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 s="17" customFormat="1" ht="1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1:14" s="17" customFormat="1" ht="1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s="17" customFormat="1" ht="1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 s="17" customFormat="1" ht="1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 s="17" customFormat="1" ht="1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1:14" s="17" customFormat="1" ht="1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1:14" s="17" customFormat="1" ht="1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s="17" customFormat="1" ht="1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4" s="17" customFormat="1" ht="1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1:14" s="17" customFormat="1" ht="1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1:14" s="17" customFormat="1" ht="1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1:14" s="17" customFormat="1" ht="1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 s="17" customFormat="1" ht="1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4" s="17" customFormat="1" ht="1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1:14" s="17" customFormat="1" ht="1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1:14" s="17" customFormat="1" ht="1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1:14" s="17" customFormat="1" ht="1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1:14" s="17" customFormat="1" ht="1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1:14" s="17" customFormat="1" ht="1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1:14" s="17" customFormat="1" ht="1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 s="17" customFormat="1" ht="1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1:14" s="17" customFormat="1" ht="1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 s="17" customFormat="1" ht="1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1:14" s="17" customFormat="1" ht="1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 s="17" customFormat="1" ht="1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s="17" customFormat="1" ht="1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s="17" customFormat="1" ht="1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 s="17" customFormat="1" ht="1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1:14" s="17" customFormat="1" ht="1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1:14" s="17" customFormat="1" ht="1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1:14" s="17" customFormat="1" ht="1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1:14" s="17" customFormat="1" ht="1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1:14" s="17" customFormat="1" ht="1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 s="17" customFormat="1" ht="1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1:14" s="17" customFormat="1" ht="1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1:14" s="17" customFormat="1" ht="1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1:14" s="17" customFormat="1" ht="1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1:14" s="17" customFormat="1" ht="1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1:14" s="17" customFormat="1" ht="1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1:14" s="17" customFormat="1" ht="1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1:14" s="17" customFormat="1" ht="1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1:14" s="17" customFormat="1" ht="1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1:14" s="17" customFormat="1" ht="1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1:14" s="17" customFormat="1" ht="1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1:14" s="17" customFormat="1" ht="1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1:14" s="17" customFormat="1" ht="1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1:14" s="17" customFormat="1" ht="1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1:14" s="17" customFormat="1" ht="1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1:14" s="17" customFormat="1" ht="1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1:14" s="17" customFormat="1" ht="1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1:14" s="17" customFormat="1" ht="1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1:14" s="17" customFormat="1" ht="1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1:14" s="17" customFormat="1" ht="1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1:14" s="17" customFormat="1" ht="1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1:14" s="17" customFormat="1" ht="1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1:14" s="17" customFormat="1" ht="1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1:14" s="17" customFormat="1" ht="1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1:14" s="17" customFormat="1" ht="1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1:14" s="17" customFormat="1" ht="1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 s="17" customFormat="1" ht="1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1:14" s="17" customFormat="1" ht="1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1:28" s="67" customFormat="1" ht="1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s="67" customFormat="1" ht="1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s="67" customFormat="1" ht="1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s="67" customFormat="1" ht="1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s="67" customFormat="1" ht="1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s="67" customFormat="1" ht="1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s="67" customFormat="1" ht="1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s="67" customFormat="1" ht="1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s="67" customFormat="1" ht="1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s="67" customFormat="1" ht="1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s="67" customFormat="1" ht="1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s="67" customFormat="1" ht="1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s="67" customFormat="1" ht="1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 s="67" customFormat="1" ht="1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s="67" customFormat="1" ht="1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 s="67" customFormat="1" ht="1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 s="67" customFormat="1" ht="1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s="67" customFormat="1" ht="1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 s="67" customFormat="1" ht="1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s="67" customFormat="1" ht="1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s="67" customFormat="1" ht="1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 s="67" customFormat="1" ht="1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 s="67" customFormat="1" ht="1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 s="67" customFormat="1" ht="1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28" s="67" customFormat="1" ht="1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28" s="67" customFormat="1" ht="1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s="67" customFormat="1" ht="1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s="67" customFormat="1" ht="1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s="67" customFormat="1" ht="1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s="67" customFormat="1" ht="1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s="67" customFormat="1" ht="1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s="67" customFormat="1" ht="1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s="67" customFormat="1" ht="1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s="67" customFormat="1" ht="1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s="67" customFormat="1" ht="1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s="67" customFormat="1" ht="1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 s="67" customFormat="1" ht="1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:28" s="67" customFormat="1" ht="1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 spans="1:28" s="67" customFormat="1" ht="1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 spans="1:28" s="67" customFormat="1" ht="1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 spans="1:28" s="67" customFormat="1" ht="1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 spans="1:28" s="67" customFormat="1" ht="1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 spans="1:28" s="67" customFormat="1" ht="1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 spans="1:28" s="67" customFormat="1" ht="1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 spans="1:28" s="67" customFormat="1" ht="1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 spans="1:28" s="67" customFormat="1" ht="1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 spans="1:28" s="67" customFormat="1" ht="1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 spans="1:28" s="67" customFormat="1" ht="1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 spans="1:28" s="67" customFormat="1" ht="1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 spans="1:28" s="67" customFormat="1" ht="1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 spans="1:28" s="67" customFormat="1" ht="1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 spans="1:28" s="67" customFormat="1" ht="1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 spans="1:28" s="67" customFormat="1" ht="1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spans="1:28" s="67" customFormat="1" ht="1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 spans="1:28" s="67" customFormat="1" ht="1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 spans="1:28" s="67" customFormat="1" ht="1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 spans="1:28" s="67" customFormat="1" ht="1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 spans="1:28" s="67" customFormat="1" ht="1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 spans="1:28" s="67" customFormat="1" ht="1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 spans="1:28" s="67" customFormat="1" ht="1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 spans="1:28" s="67" customFormat="1" ht="1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 spans="1:28" s="67" customFormat="1" ht="1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 spans="1:28" s="67" customFormat="1" ht="1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 spans="1:28" s="67" customFormat="1" ht="1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 spans="1:28" s="67" customFormat="1" ht="1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 spans="1:28" s="67" customFormat="1" ht="1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 spans="1:28" s="67" customFormat="1" ht="1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 spans="1:28" s="67" customFormat="1" ht="1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 spans="1:28" s="67" customFormat="1" ht="1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 spans="1:28" s="67" customFormat="1" ht="1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 spans="1:28" s="67" customFormat="1" ht="1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 spans="1:28" s="67" customFormat="1" ht="1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 spans="1:28" s="67" customFormat="1" ht="1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 spans="1:28" s="67" customFormat="1" ht="1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 spans="1:28" s="67" customFormat="1" ht="1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 spans="1:28" s="67" customFormat="1" ht="1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 spans="1:28" s="67" customFormat="1" ht="1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 spans="1:28" s="67" customFormat="1" ht="1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 spans="1:28" s="67" customFormat="1" ht="1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 spans="1:28" s="67" customFormat="1" ht="1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 spans="1:28" s="67" customFormat="1" ht="1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 spans="1:28" s="67" customFormat="1" ht="1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 spans="1:28" s="67" customFormat="1" ht="1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 spans="1:28" s="67" customFormat="1" ht="1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 spans="1:28" s="67" customFormat="1" ht="1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spans="1:28" s="67" customFormat="1" ht="1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 spans="1:28" s="67" customFormat="1" ht="1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 spans="1:28" s="67" customFormat="1" ht="1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 spans="1:28" s="67" customFormat="1" ht="1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 spans="1:28" s="67" customFormat="1" ht="1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 spans="1:28" s="67" customFormat="1" ht="1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 spans="1:28" s="67" customFormat="1" ht="1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 spans="1:28" s="67" customFormat="1" ht="1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 spans="1:28" s="67" customFormat="1" ht="1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 spans="1:28" s="67" customFormat="1" ht="1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 spans="1:28" s="67" customFormat="1" ht="1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 spans="1:28" s="67" customFormat="1" ht="1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 spans="1:28" s="67" customFormat="1" ht="1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 spans="1:28" s="67" customFormat="1" ht="1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 spans="1:28" s="67" customFormat="1" ht="1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 spans="1:28" s="67" customFormat="1" ht="1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 spans="1:28" s="67" customFormat="1" ht="1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spans="1:28" s="67" customFormat="1" ht="1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1:28" s="67" customFormat="1" ht="1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1:28" s="67" customFormat="1" ht="1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1:28" s="67" customFormat="1" ht="1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1:28" s="67" customFormat="1" ht="1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1:28" s="67" customFormat="1" ht="1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1:28" s="67" customFormat="1" ht="1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1:28" s="67" customFormat="1" ht="1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 spans="1:28" s="67" customFormat="1" ht="1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 spans="1:28" s="67" customFormat="1" ht="1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 spans="1:28" s="67" customFormat="1" ht="1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 spans="1:28" s="67" customFormat="1" ht="1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 spans="1:28" s="67" customFormat="1" ht="1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 spans="1:28" s="67" customFormat="1" ht="1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 spans="1:28" s="67" customFormat="1" ht="1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 spans="1:28" s="67" customFormat="1" ht="1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 spans="1:28" s="67" customFormat="1" ht="1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 spans="1:28" s="67" customFormat="1" ht="1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 spans="1:28" s="67" customFormat="1" ht="1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 spans="1:28" s="67" customFormat="1" ht="1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 spans="1:28" s="67" customFormat="1" ht="1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 spans="1:28" s="67" customFormat="1" ht="1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 spans="1:28" s="67" customFormat="1" ht="1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 spans="1:28" s="67" customFormat="1" ht="1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 spans="1:28" s="67" customFormat="1" ht="1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 spans="1:28" s="67" customFormat="1" ht="1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 spans="1:28" s="67" customFormat="1" ht="1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 spans="1:28" s="67" customFormat="1" ht="1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 spans="1:28" s="67" customFormat="1" ht="1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 spans="1:28" s="67" customFormat="1" ht="1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 spans="1:28" s="67" customFormat="1" ht="1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 spans="1:28" s="67" customFormat="1" ht="1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 spans="1:28" s="67" customFormat="1" ht="1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 spans="1:28" s="67" customFormat="1" ht="1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 spans="1:28" s="67" customFormat="1" ht="1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 spans="1:28" s="67" customFormat="1" ht="1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 spans="1:28" s="67" customFormat="1" ht="1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 spans="1:28" s="67" customFormat="1" ht="1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 spans="1:28" s="67" customFormat="1" ht="1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 spans="1:28" s="67" customFormat="1" ht="1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 spans="1:28" s="67" customFormat="1" ht="1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 spans="1:28" s="67" customFormat="1" ht="1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 spans="1:28" s="67" customFormat="1" ht="1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 spans="1:28" s="67" customFormat="1" ht="1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 spans="1:28" s="67" customFormat="1" ht="1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 spans="1:28" s="67" customFormat="1" ht="1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 spans="1:28" s="67" customFormat="1" ht="1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 spans="1:28" s="67" customFormat="1" ht="1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 spans="1:28" s="67" customFormat="1" ht="1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 spans="1:28" s="67" customFormat="1" ht="1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 spans="1:28" s="67" customFormat="1" ht="1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 spans="1:28" s="67" customFormat="1" ht="1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 spans="1:28" s="67" customFormat="1" ht="1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 spans="1:28" s="67" customFormat="1" ht="1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 spans="1:28" s="67" customFormat="1" ht="1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 spans="1:28" s="67" customFormat="1" ht="1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:28" s="67" customFormat="1" ht="1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5:28" ht="12.75"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</row>
    <row r="407" spans="15:28" ht="12.75"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</row>
    <row r="408" spans="15:28" ht="12.75"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</row>
    <row r="409" spans="15:28" ht="12.75"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</row>
    <row r="410" spans="15:28" ht="12.75"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</row>
    <row r="411" spans="15:28" ht="12.75"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</row>
    <row r="412" spans="15:28" ht="12.75"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</row>
    <row r="413" spans="15:28" ht="12.75"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</row>
    <row r="414" spans="15:28" ht="12.75"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</row>
    <row r="415" spans="15:28" ht="12.75"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</row>
    <row r="416" spans="15:28" ht="12.75"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</row>
    <row r="417" spans="15:28" ht="12.75"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</row>
    <row r="418" spans="15:28" ht="12.75"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</row>
    <row r="419" spans="15:28" ht="12.75"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</row>
    <row r="420" spans="15:28" ht="12.75"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</row>
    <row r="421" spans="15:28" ht="12.75"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</row>
    <row r="422" spans="15:28" ht="12.75"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</row>
    <row r="423" spans="15:28" ht="12.75"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</row>
    <row r="424" spans="15:28" ht="12.75"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</row>
    <row r="425" spans="15:28" ht="12.75"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</row>
    <row r="426" spans="15:28" ht="12.75"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</row>
    <row r="427" spans="15:28" ht="12.75"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</row>
    <row r="428" spans="15:28" ht="12.75"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</row>
    <row r="429" spans="15:28" ht="12.75"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</row>
    <row r="430" spans="15:28" ht="12.75"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</row>
    <row r="431" spans="15:28" ht="12.75"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</row>
    <row r="432" spans="15:28" ht="12.75"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</row>
    <row r="433" spans="15:28" ht="12.75"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</row>
    <row r="434" spans="15:28" ht="12.75"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</row>
    <row r="435" spans="15:28" ht="12.75"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</row>
    <row r="436" spans="15:28" ht="12.75"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</row>
    <row r="437" spans="15:28" ht="12.75"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</row>
    <row r="438" spans="15:28" ht="12.75"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</row>
    <row r="439" spans="15:28" ht="12.75"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</row>
    <row r="440" spans="15:28" ht="12.75"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</row>
    <row r="441" spans="15:28" ht="12.75"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</row>
    <row r="442" spans="15:28" ht="12.75"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</row>
    <row r="443" spans="15:28" ht="12.75"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</row>
    <row r="444" spans="15:28" ht="12.75"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</row>
    <row r="445" spans="15:28" ht="12.75"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</row>
    <row r="446" spans="15:28" ht="12.75"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</row>
    <row r="447" spans="15:28" ht="12.75"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</row>
    <row r="448" spans="15:28" ht="12.75"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</row>
    <row r="449" spans="15:28" ht="12.75"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</row>
    <row r="450" spans="15:28" ht="12.75"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</row>
    <row r="451" spans="15:28" ht="12.75"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</row>
    <row r="452" spans="15:28" ht="12.75"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</row>
    <row r="453" spans="15:28" ht="12.75"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</row>
    <row r="454" spans="15:28" ht="12.75"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</row>
    <row r="455" spans="15:28" ht="12.75"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</row>
    <row r="456" spans="15:28" ht="12.75"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</row>
    <row r="457" spans="15:28" ht="12.75"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</row>
    <row r="458" spans="15:28" ht="12.75"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</row>
    <row r="459" spans="15:28" ht="12.75"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</row>
    <row r="460" spans="15:28" ht="12.75"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</row>
    <row r="461" spans="15:28" ht="12.75"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</row>
    <row r="462" spans="15:28" ht="12.75"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</row>
    <row r="463" spans="15:28" ht="12.75"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</row>
    <row r="464" spans="15:28" ht="12.75"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</row>
    <row r="465" spans="15:28" ht="12.75"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</row>
    <row r="466" spans="15:28" ht="12.75"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</row>
    <row r="467" spans="15:28" ht="12.75"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</row>
    <row r="468" spans="15:28" ht="12.75"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</row>
    <row r="469" spans="15:28" ht="12.75"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</row>
    <row r="470" spans="15:28" ht="12.75"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</row>
    <row r="471" spans="15:28" ht="12.75"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</row>
    <row r="472" spans="15:28" ht="12.75"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</row>
    <row r="473" spans="15:28" ht="12.75"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</row>
    <row r="474" spans="15:28" ht="12.75"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</row>
    <row r="475" spans="15:28" ht="12.75"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</row>
    <row r="476" spans="15:28" ht="12.75"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</row>
    <row r="477" spans="15:28" ht="12.75"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</row>
    <row r="478" spans="15:28" ht="12.75"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</row>
    <row r="479" spans="15:28" ht="12.75"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</row>
    <row r="480" spans="15:28" ht="12.75"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</row>
    <row r="481" spans="15:28" ht="12.75"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</row>
    <row r="482" spans="15:28" ht="12.75"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</row>
    <row r="483" spans="15:28" ht="12.75"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</row>
    <row r="484" spans="15:28" ht="12.75"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</row>
    <row r="485" spans="15:28" ht="12.75"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</row>
    <row r="486" spans="15:28" ht="12.75"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</row>
    <row r="487" spans="15:28" ht="12.75"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</row>
    <row r="488" spans="15:28" ht="12.75"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</row>
    <row r="489" spans="15:28" ht="12.75"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</row>
    <row r="490" spans="15:28" ht="12.75"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</row>
    <row r="491" spans="15:28" ht="12.75"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</row>
    <row r="492" spans="15:28" ht="12.75"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</row>
    <row r="493" spans="15:28" ht="12.75"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</row>
    <row r="494" spans="15:28" ht="12.75"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</row>
    <row r="495" spans="15:28" ht="12.75"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</row>
    <row r="496" spans="15:28" ht="12.75"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</row>
    <row r="497" spans="15:28" ht="12.75"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</row>
    <row r="498" spans="15:28" ht="12.75"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</row>
    <row r="499" spans="15:28" ht="12.75"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</row>
    <row r="500" spans="15:28" ht="12.75"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</row>
    <row r="501" spans="15:28" ht="12.75"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</row>
    <row r="502" spans="15:28" ht="12.75"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</row>
    <row r="503" spans="15:28" ht="12.75"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</row>
    <row r="504" spans="15:28" ht="12.75"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</row>
    <row r="505" spans="15:28" ht="12.75"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</row>
    <row r="506" spans="15:28" ht="12.75"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</row>
    <row r="507" spans="15:28" ht="12.75"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</row>
    <row r="508" spans="15:28" ht="12.75"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</row>
    <row r="509" spans="15:28" ht="12.75"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</row>
    <row r="510" spans="15:28" ht="12.75"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</row>
    <row r="511" spans="15:28" ht="12.75"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</row>
    <row r="512" spans="15:28" ht="12.75"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</row>
    <row r="513" spans="15:28" ht="12.75"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</row>
    <row r="514" spans="15:28" ht="12.75"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</row>
    <row r="515" spans="15:28" ht="12.75"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</row>
    <row r="516" spans="15:28" ht="12.75"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</row>
    <row r="517" spans="15:28" ht="12.75"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</row>
    <row r="518" spans="15:28" ht="12.75"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</row>
    <row r="519" spans="15:28" ht="12.75"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</row>
    <row r="520" spans="15:28" ht="12.75"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</row>
    <row r="521" spans="15:28" ht="12.75"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</row>
    <row r="522" spans="15:28" ht="12.75"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</row>
    <row r="523" spans="15:28" ht="12.75"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</row>
    <row r="524" spans="15:28" ht="12.75"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</row>
    <row r="525" spans="15:28" ht="12.75"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</row>
    <row r="526" spans="15:28" ht="12.75"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</row>
    <row r="527" spans="15:28" ht="12.75"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</row>
    <row r="528" spans="15:28" ht="12.75"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</row>
    <row r="529" spans="15:28" ht="12.75"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</row>
    <row r="530" spans="15:28" ht="12.75"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</row>
    <row r="531" spans="15:28" ht="12.75"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</row>
    <row r="532" spans="15:28" ht="12.75"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</row>
    <row r="533" spans="15:28" ht="12.75"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</row>
    <row r="534" spans="15:28" ht="12.75"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</row>
    <row r="535" spans="15:28" ht="12.75"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</row>
    <row r="536" spans="15:28" ht="12.75"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</row>
    <row r="537" spans="15:28" ht="12.75"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</row>
    <row r="538" spans="15:28" ht="12.75"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</row>
    <row r="539" spans="15:28" ht="12.75"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</row>
    <row r="540" spans="15:28" ht="12.75"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</row>
    <row r="541" spans="15:28" ht="12.75"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</row>
    <row r="542" spans="15:28" ht="12.75"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</row>
    <row r="543" spans="15:28" ht="12.75"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</row>
    <row r="544" spans="15:28" ht="12.75"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</row>
    <row r="545" spans="15:28" ht="12.75"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</row>
    <row r="546" spans="15:28" ht="12.75"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</row>
    <row r="547" spans="15:28" ht="12.75"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</row>
    <row r="548" spans="15:28" ht="12.75"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</row>
    <row r="549" spans="15:28" ht="12.75"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</row>
    <row r="550" spans="15:28" ht="12.75"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</row>
    <row r="551" spans="15:28" ht="12.75"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</row>
    <row r="552" spans="15:28" ht="12.75"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</row>
    <row r="553" spans="15:28" ht="12.75"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</row>
    <row r="554" spans="15:28" ht="12.75"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</row>
    <row r="555" spans="15:28" ht="12.75"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</row>
    <row r="556" spans="15:28" ht="12.75"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</row>
    <row r="557" spans="15:28" ht="12.75"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</row>
    <row r="558" spans="15:28" ht="12.75"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</row>
    <row r="559" spans="15:28" ht="12.75"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</row>
    <row r="560" spans="15:28" ht="12.75"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</row>
    <row r="561" spans="15:28" ht="12.75"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</row>
    <row r="562" spans="15:28" ht="12.75"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</row>
    <row r="563" spans="15:28" ht="12.75"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</row>
    <row r="564" spans="15:28" ht="12.75"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</row>
    <row r="565" spans="15:28" ht="12.75"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</row>
    <row r="566" spans="15:28" ht="12.75"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</row>
    <row r="567" spans="15:28" ht="12.75"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</row>
    <row r="568" spans="15:28" ht="12.75"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</row>
    <row r="569" spans="15:28" ht="12.75"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</row>
    <row r="570" spans="15:28" ht="12.75"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</row>
    <row r="571" spans="15:28" ht="12.75"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</row>
    <row r="572" spans="15:28" ht="12.75"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</row>
    <row r="573" spans="15:28" ht="12.75"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</row>
    <row r="574" spans="15:28" ht="12.75"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</row>
    <row r="575" spans="15:28" ht="12.75"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</row>
    <row r="576" spans="15:28" ht="12.75"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</row>
    <row r="577" spans="15:28" ht="12.75"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</row>
    <row r="578" spans="15:28" ht="12.75"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</row>
    <row r="579" spans="15:28" ht="12.75"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</row>
    <row r="580" spans="15:28" ht="12.75"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</row>
    <row r="581" spans="15:28" ht="12.75"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</row>
    <row r="582" spans="15:28" ht="12.75"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</row>
    <row r="583" spans="15:28" ht="12.75"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</row>
    <row r="584" spans="15:28" ht="12.75"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</row>
    <row r="585" spans="15:28" ht="12.75"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</row>
    <row r="586" spans="15:28" ht="12.75"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</row>
    <row r="587" spans="15:28" ht="12.75"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</row>
    <row r="588" spans="15:28" ht="12.75"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</row>
    <row r="589" spans="15:28" ht="12.75"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</row>
    <row r="590" spans="15:28" ht="12.75"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</row>
    <row r="591" spans="15:28" ht="12.75"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</row>
    <row r="592" spans="15:28" ht="12.75"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</row>
    <row r="593" spans="15:28" ht="12.75"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</row>
    <row r="594" spans="15:28" ht="12.75"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</row>
    <row r="595" spans="15:28" ht="12.75"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</row>
    <row r="596" spans="15:28" ht="12.75"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</row>
    <row r="597" spans="15:28" ht="12.75"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</row>
    <row r="598" spans="15:28" ht="12.75"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</row>
    <row r="599" spans="15:28" ht="12.75"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</row>
    <row r="600" spans="15:28" ht="12.75"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</row>
    <row r="601" spans="15:28" ht="12.75"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</row>
    <row r="602" spans="15:28" ht="12.75"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</row>
    <row r="603" spans="15:28" ht="12.75"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</row>
    <row r="604" spans="15:28" ht="12.75"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</row>
    <row r="605" spans="15:28" ht="12.75"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</row>
    <row r="606" spans="15:28" ht="12.75"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</row>
    <row r="607" spans="15:28" ht="12.75"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</row>
    <row r="608" spans="15:28" ht="12.75"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</row>
    <row r="609" spans="15:28" ht="12.75"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</row>
    <row r="610" spans="15:28" ht="12.75"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</row>
    <row r="611" spans="15:28" ht="12.75"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</row>
    <row r="612" spans="15:28" ht="12.75"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</row>
    <row r="613" spans="15:28" ht="12.75"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</row>
    <row r="614" spans="15:28" ht="12.75"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</row>
    <row r="615" spans="15:28" ht="12.75"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</row>
    <row r="616" spans="15:28" ht="12.75"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</row>
    <row r="617" spans="15:28" ht="12.75"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</row>
    <row r="618" spans="15:28" ht="12.75"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</row>
    <row r="619" spans="15:28" ht="12.75"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</row>
    <row r="620" spans="15:28" ht="12.75"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</row>
    <row r="621" spans="15:28" ht="12.75"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</row>
    <row r="622" spans="15:28" ht="12.75"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</row>
    <row r="623" spans="15:28" ht="12.75"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</row>
    <row r="624" spans="15:28" ht="12.75"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</row>
    <row r="625" spans="15:28" ht="12.75"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</row>
    <row r="626" spans="15:28" ht="12.75"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</row>
    <row r="627" spans="15:28" ht="12.75"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</row>
    <row r="628" spans="15:28" ht="12.75"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</row>
    <row r="629" spans="15:28" ht="12.75"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</row>
    <row r="630" spans="15:28" ht="12.75"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</row>
    <row r="631" spans="15:28" ht="12.75"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</row>
    <row r="632" spans="15:28" ht="12.75"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</row>
    <row r="633" spans="15:28" ht="12.75"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</row>
    <row r="634" spans="15:28" ht="12.75"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</row>
    <row r="635" spans="15:28" ht="12.75"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</row>
    <row r="636" spans="15:28" ht="12.75"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</row>
    <row r="637" spans="15:28" ht="12.75"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</row>
    <row r="638" spans="15:28" ht="12.75"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</row>
    <row r="639" spans="15:28" ht="12.75"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</row>
    <row r="640" spans="15:28" ht="12.75"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</row>
    <row r="641" spans="15:28" ht="12.75"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</row>
    <row r="642" spans="15:28" ht="12.75"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</row>
    <row r="643" spans="15:28" ht="12.75"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</row>
    <row r="644" spans="15:28" ht="12.75"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</row>
    <row r="645" spans="15:28" ht="12.75"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</row>
    <row r="646" spans="15:28" ht="12.75"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</row>
    <row r="647" spans="15:28" ht="12.75"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</row>
    <row r="648" spans="15:28" ht="12.75"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</row>
    <row r="649" spans="15:28" ht="12.75"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</row>
    <row r="650" spans="15:28" ht="12.75"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</row>
    <row r="651" spans="15:28" ht="12.75"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</row>
    <row r="652" spans="15:28" ht="12.75"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</row>
    <row r="653" spans="15:28" ht="12.75"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</row>
    <row r="654" spans="15:28" ht="12.75"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</row>
    <row r="655" spans="15:28" ht="12.75"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</row>
    <row r="656" spans="15:28" ht="12.75"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</row>
    <row r="657" spans="15:28" ht="12.75"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</row>
    <row r="658" spans="15:28" ht="12.75"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</row>
    <row r="659" spans="15:28" ht="12.75"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</row>
    <row r="660" spans="15:28" ht="12.75"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</row>
    <row r="661" spans="15:28" ht="12.75"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</row>
    <row r="662" spans="15:28" ht="12.75"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</row>
    <row r="663" spans="15:28" ht="12.75"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</row>
    <row r="664" spans="15:28" ht="12.75"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</row>
    <row r="665" spans="15:28" ht="12.75"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</row>
    <row r="666" spans="15:28" ht="12.75"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</row>
    <row r="667" spans="15:28" ht="12.75"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</row>
    <row r="668" spans="15:28" ht="12.75"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</row>
    <row r="669" spans="15:28" ht="12.75"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</row>
    <row r="670" spans="15:28" ht="12.75"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</row>
    <row r="671" spans="15:28" ht="12.75"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</row>
    <row r="672" spans="15:28" ht="12.75"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</row>
    <row r="673" spans="15:28" ht="12.75"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</row>
    <row r="674" spans="15:28" ht="12.75"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</row>
    <row r="675" spans="15:28" ht="12.75"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</row>
    <row r="676" spans="15:28" ht="12.75"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</row>
    <row r="677" spans="15:28" ht="12.75"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</row>
    <row r="678" spans="15:28" ht="12.75"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</row>
    <row r="679" spans="15:28" ht="12.75"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</row>
    <row r="680" spans="15:28" ht="12.75"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</row>
    <row r="681" spans="15:28" ht="12.75"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</row>
    <row r="682" spans="15:28" ht="12.75"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</row>
    <row r="683" spans="15:28" ht="12.75"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</row>
    <row r="684" spans="15:28" ht="12.75"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</row>
    <row r="685" spans="15:28" ht="12.75"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</row>
    <row r="686" spans="15:28" ht="12.75"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</row>
    <row r="687" spans="15:28" ht="12.75"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</row>
    <row r="688" spans="15:28" ht="12.75"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</row>
    <row r="689" spans="15:28" ht="12.75"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</row>
    <row r="690" spans="15:28" ht="12.75"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</row>
    <row r="691" spans="15:28" ht="12.75"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</row>
    <row r="692" spans="15:28" ht="12.75"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</row>
    <row r="693" spans="15:28" ht="12.75"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</row>
    <row r="694" spans="15:28" ht="12.75"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</row>
    <row r="695" spans="15:28" ht="12.75"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</row>
    <row r="696" spans="15:28" ht="12.75"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</row>
    <row r="697" spans="15:28" ht="12.75"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</row>
    <row r="698" spans="15:28" ht="12.75"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</row>
    <row r="699" spans="15:28" ht="12.75"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</row>
    <row r="700" spans="15:28" ht="12.75"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</row>
    <row r="701" spans="15:28" ht="12.75"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</row>
    <row r="702" spans="15:28" ht="12.75"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</row>
    <row r="703" spans="15:28" ht="12.75"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</row>
    <row r="704" spans="15:28" ht="12.75"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</row>
    <row r="705" spans="15:28" ht="12.75"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</row>
    <row r="706" spans="15:28" ht="12.75"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</row>
    <row r="707" spans="15:28" ht="12.75"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</row>
    <row r="708" spans="15:28" ht="12.75"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</row>
    <row r="709" spans="15:28" ht="12.75"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</row>
    <row r="710" spans="15:28" ht="12.75"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</row>
    <row r="711" spans="15:28" ht="12.75"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</row>
    <row r="712" spans="15:28" ht="12.75"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</row>
    <row r="713" spans="15:28" ht="12.75"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</row>
    <row r="714" spans="15:28" ht="12.75"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</row>
    <row r="715" spans="15:28" ht="12.75"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</row>
    <row r="716" spans="15:28" ht="12.75"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</row>
    <row r="717" spans="15:28" ht="12.75"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</row>
    <row r="718" spans="15:28" ht="12.75"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</row>
    <row r="719" spans="15:28" ht="12.75"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</row>
    <row r="720" spans="15:28" ht="12.75"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</row>
    <row r="721" spans="15:28" ht="12.75"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</row>
    <row r="722" spans="15:28" ht="12.75"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</row>
    <row r="723" spans="15:28" ht="12.75"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</row>
    <row r="724" spans="15:28" ht="12.75"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</row>
    <row r="725" spans="15:28" ht="12.75"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</row>
    <row r="726" spans="15:28" ht="12.75"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</row>
    <row r="727" spans="15:28" ht="12.75"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</row>
    <row r="728" spans="15:28" ht="12.75"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</row>
    <row r="729" spans="15:28" ht="12.75"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</row>
    <row r="730" spans="15:28" ht="12.75"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</row>
    <row r="731" spans="15:28" ht="12.75"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</row>
    <row r="732" spans="15:28" ht="12.75"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</row>
    <row r="733" spans="15:28" ht="12.75"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</row>
    <row r="734" spans="15:28" ht="12.75"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</row>
    <row r="735" spans="15:28" ht="12.75"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</row>
    <row r="736" spans="15:28" ht="12.75"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</row>
    <row r="737" spans="15:28" ht="12.75"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</row>
    <row r="738" spans="15:28" ht="12.75"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</row>
    <row r="739" spans="15:28" ht="12.75"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</row>
    <row r="740" spans="15:28" ht="12.75"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</row>
    <row r="741" spans="15:28" ht="12.75"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</row>
    <row r="742" spans="15:28" ht="12.75"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</row>
    <row r="743" spans="15:28" ht="12.75"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</row>
    <row r="744" spans="15:28" ht="12.75"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</row>
    <row r="745" spans="15:28" ht="12.75"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</row>
  </sheetData>
  <mergeCells count="9">
    <mergeCell ref="X11:AA11"/>
    <mergeCell ref="P11:Q11"/>
    <mergeCell ref="R11:S11"/>
    <mergeCell ref="A3:N3"/>
    <mergeCell ref="A4:N4"/>
    <mergeCell ref="A5:N5"/>
    <mergeCell ref="A6:N6"/>
    <mergeCell ref="B11:C11"/>
    <mergeCell ref="D11:G11"/>
  </mergeCells>
  <printOptions horizontalCentered="1" verticalCentered="1"/>
  <pageMargins left="0.2" right="0.21" top="0.34" bottom="0.26" header="0.25" footer="0.25"/>
  <pageSetup horizontalDpi="300" verticalDpi="300" orientation="landscape" scale="70" r:id="rId2"/>
  <headerFooter alignWithMargins="0">
    <oddFooter>&amp;R&amp;7El Departamento Administrativo Nacional de Estadística DANE se reserva los derechos de autor
Ley 23 82 /  ley 44 93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B47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28.7109375" style="3" customWidth="1"/>
    <col min="2" max="2" width="13.421875" style="3" customWidth="1"/>
    <col min="3" max="3" width="10.8515625" style="3" customWidth="1"/>
    <col min="4" max="4" width="12.57421875" style="3" customWidth="1"/>
    <col min="5" max="5" width="10.421875" style="3" customWidth="1"/>
    <col min="6" max="6" width="11.00390625" style="3" customWidth="1"/>
    <col min="7" max="7" width="10.00390625" style="3" customWidth="1"/>
    <col min="8" max="8" width="2.421875" style="3" customWidth="1"/>
    <col min="9" max="9" width="12.57421875" style="3" customWidth="1"/>
    <col min="10" max="10" width="11.8515625" style="3" customWidth="1"/>
    <col min="11" max="11" width="13.00390625" style="3" customWidth="1"/>
    <col min="12" max="12" width="11.57421875" style="3" customWidth="1"/>
    <col min="13" max="13" width="12.00390625" style="3" customWidth="1"/>
    <col min="14" max="14" width="10.7109375" style="3" customWidth="1"/>
    <col min="15" max="15" width="0" style="3" hidden="1" customWidth="1"/>
    <col min="16" max="16" width="2.140625" style="3" hidden="1" customWidth="1"/>
    <col min="17" max="17" width="10.8515625" style="3" hidden="1" customWidth="1"/>
    <col min="18" max="18" width="9.00390625" style="3" hidden="1" customWidth="1"/>
    <col min="19" max="19" width="9.8515625" style="3" hidden="1" customWidth="1"/>
    <col min="20" max="20" width="10.57421875" style="3" hidden="1" customWidth="1"/>
    <col min="21" max="21" width="9.421875" style="3" customWidth="1"/>
    <col min="22" max="52" width="0" style="3" hidden="1" customWidth="1"/>
    <col min="53" max="16384" width="11.421875" style="3" customWidth="1"/>
  </cols>
  <sheetData>
    <row r="1" ht="57.75" customHeight="1"/>
    <row r="2" ht="18" customHeight="1"/>
    <row r="3" spans="1:20" s="38" customFormat="1" ht="15">
      <c r="A3" s="41" t="s">
        <v>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s="38" customFormat="1" ht="17.25">
      <c r="A4" s="41" t="s">
        <v>98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s="38" customFormat="1" ht="15">
      <c r="A5" s="41" t="s">
        <v>80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s="38" customFormat="1" ht="15">
      <c r="A6" s="41" t="s">
        <v>56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9"/>
      <c r="P6" s="39"/>
      <c r="Q6" s="39"/>
      <c r="R6" s="39"/>
      <c r="S6" s="39"/>
      <c r="T6" s="39"/>
    </row>
    <row r="7" spans="1:14" s="38" customFormat="1" ht="15">
      <c r="A7" s="43" t="s">
        <v>118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s="38" customFormat="1" ht="15">
      <c r="A8" s="37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20" ht="13.5" thickBot="1">
      <c r="A9" s="20"/>
      <c r="B9" s="20"/>
      <c r="C9" s="20"/>
      <c r="D9" s="20"/>
      <c r="E9" s="20"/>
      <c r="F9" s="20"/>
      <c r="G9" s="20"/>
      <c r="H9" s="20"/>
      <c r="I9" s="20"/>
      <c r="J9" s="9"/>
      <c r="K9" s="25"/>
      <c r="L9" s="27" t="s">
        <v>84</v>
      </c>
      <c r="M9" s="25"/>
      <c r="N9" s="25"/>
      <c r="O9" s="7"/>
      <c r="P9" s="8"/>
      <c r="Q9" s="8" t="s">
        <v>45</v>
      </c>
      <c r="R9" s="12"/>
      <c r="S9" s="12"/>
      <c r="T9" s="25"/>
    </row>
    <row r="10" spans="1:54" s="48" customFormat="1" ht="12.75" thickTop="1">
      <c r="A10" s="45"/>
      <c r="B10" s="45" t="s">
        <v>1</v>
      </c>
      <c r="C10" s="45"/>
      <c r="D10" s="45"/>
      <c r="E10" s="45"/>
      <c r="F10" s="45"/>
      <c r="G10" s="45"/>
      <c r="H10" s="46"/>
      <c r="I10" s="45" t="s">
        <v>2</v>
      </c>
      <c r="J10" s="45"/>
      <c r="K10" s="45"/>
      <c r="L10" s="45"/>
      <c r="M10" s="45"/>
      <c r="N10" s="45"/>
      <c r="O10" s="55" t="s">
        <v>3</v>
      </c>
      <c r="P10" s="55"/>
      <c r="Q10" s="55"/>
      <c r="R10" s="55"/>
      <c r="S10" s="55"/>
      <c r="T10" s="65"/>
      <c r="U10" s="65"/>
      <c r="V10" s="65"/>
      <c r="W10" s="65"/>
      <c r="X10" s="65"/>
      <c r="Y10" s="65"/>
      <c r="Z10" s="6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27" s="47" customFormat="1" ht="26.25" customHeight="1">
      <c r="A11" s="49"/>
      <c r="B11" s="103" t="s">
        <v>116</v>
      </c>
      <c r="C11" s="103"/>
      <c r="D11" s="103" t="s">
        <v>111</v>
      </c>
      <c r="E11" s="103"/>
      <c r="F11" s="103"/>
      <c r="G11" s="103"/>
      <c r="H11" s="51"/>
      <c r="I11" s="50" t="s">
        <v>110</v>
      </c>
      <c r="J11" s="50"/>
      <c r="K11" s="52" t="s">
        <v>117</v>
      </c>
      <c r="L11" s="49"/>
      <c r="M11" s="50"/>
      <c r="N11" s="50"/>
      <c r="O11" s="50"/>
      <c r="P11" s="104"/>
      <c r="Q11" s="104"/>
      <c r="R11" s="104"/>
      <c r="S11" s="104"/>
      <c r="T11" s="50"/>
      <c r="U11" s="50"/>
      <c r="V11" s="50"/>
      <c r="W11" s="50"/>
      <c r="X11" s="103"/>
      <c r="Y11" s="103"/>
      <c r="Z11" s="103"/>
      <c r="AA11" s="103"/>
    </row>
    <row r="12" spans="1:54" s="48" customFormat="1" ht="31.5" customHeight="1">
      <c r="A12" s="53" t="s">
        <v>104</v>
      </c>
      <c r="B12" s="54" t="s">
        <v>46</v>
      </c>
      <c r="C12" s="54" t="s">
        <v>7</v>
      </c>
      <c r="D12" s="54" t="s">
        <v>46</v>
      </c>
      <c r="E12" s="54" t="s">
        <v>7</v>
      </c>
      <c r="F12" s="54" t="s">
        <v>8</v>
      </c>
      <c r="G12" s="54" t="s">
        <v>43</v>
      </c>
      <c r="H12" s="54"/>
      <c r="I12" s="54" t="s">
        <v>46</v>
      </c>
      <c r="J12" s="54" t="s">
        <v>7</v>
      </c>
      <c r="K12" s="54" t="s">
        <v>46</v>
      </c>
      <c r="L12" s="54" t="s">
        <v>7</v>
      </c>
      <c r="M12" s="54" t="s">
        <v>8</v>
      </c>
      <c r="N12" s="54" t="s">
        <v>43</v>
      </c>
      <c r="O12" s="56" t="s">
        <v>6</v>
      </c>
      <c r="P12" s="57" t="s">
        <v>7</v>
      </c>
      <c r="Q12" s="58" t="s">
        <v>6</v>
      </c>
      <c r="R12" s="57" t="s">
        <v>7</v>
      </c>
      <c r="S12" s="64" t="s">
        <v>8</v>
      </c>
      <c r="T12" s="66"/>
      <c r="U12" s="66"/>
      <c r="V12" s="66"/>
      <c r="W12" s="66"/>
      <c r="X12" s="66"/>
      <c r="Y12" s="66"/>
      <c r="Z12" s="6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s="15" customFormat="1" ht="9.75" customHeigh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72"/>
      <c r="P13" s="73"/>
      <c r="Q13" s="74"/>
      <c r="R13" s="73"/>
      <c r="S13" s="75"/>
      <c r="T13" s="76"/>
      <c r="U13" s="76"/>
      <c r="V13" s="76"/>
      <c r="W13" s="76"/>
      <c r="X13" s="76"/>
      <c r="Y13" s="76"/>
      <c r="Z13" s="76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</row>
    <row r="14" spans="1:54" s="78" customFormat="1" ht="12.75" thickTop="1">
      <c r="A14" s="78" t="s">
        <v>21</v>
      </c>
      <c r="B14" s="79">
        <v>42201160.73765569</v>
      </c>
      <c r="C14" s="80">
        <f aca="true" t="shared" si="0" ref="C14:C22">(B14/$B$22)*100</f>
        <v>2.9251821268919493</v>
      </c>
      <c r="D14" s="79">
        <v>42294335.693393044</v>
      </c>
      <c r="E14" s="80">
        <f aca="true" t="shared" si="1" ref="E14:E22">(D14/D$22)*100</f>
        <v>3.403580338953832</v>
      </c>
      <c r="F14" s="80">
        <f aca="true" t="shared" si="2" ref="F14:F22">((D14-B14)/B14)*100</f>
        <v>0.22078766107069006</v>
      </c>
      <c r="G14" s="80">
        <f>+C14*F14/100</f>
        <v>0.0064584412000226</v>
      </c>
      <c r="H14" s="80"/>
      <c r="I14" s="79">
        <v>36697480.013019234</v>
      </c>
      <c r="J14" s="81">
        <f aca="true" t="shared" si="3" ref="J14:J22">(I14/I$22)*100</f>
        <v>3.0226079340927177</v>
      </c>
      <c r="K14" s="79">
        <f>+D14</f>
        <v>42294335.693393044</v>
      </c>
      <c r="L14" s="81">
        <f aca="true" t="shared" si="4" ref="L14:L22">(K14/K$22)*100</f>
        <v>3.403580338953832</v>
      </c>
      <c r="M14" s="81">
        <f aca="true" t="shared" si="5" ref="M14:M22">((K14-I14)/I14)*100</f>
        <v>15.251335182656147</v>
      </c>
      <c r="N14" s="81">
        <f aca="true" t="shared" si="6" ref="N14:N22">+J14*M14/100</f>
        <v>0.46098806728603875</v>
      </c>
      <c r="O14" s="80">
        <v>2843055.395516335</v>
      </c>
      <c r="P14" s="79">
        <v>25828535.45873038</v>
      </c>
      <c r="Q14" s="80" t="e">
        <f>SUM('[1]INVENTARIOS KTES AJUSTADO'!Q27:S27)/1000</f>
        <v>#REF!</v>
      </c>
      <c r="R14" s="79" t="e">
        <f aca="true" t="shared" si="7" ref="R14:R21">+Q14/$Q$22*100</f>
        <v>#REF!</v>
      </c>
      <c r="S14" s="80" t="e">
        <f aca="true" t="shared" si="8" ref="S14:S22">+(Q14-O14)/O14*100</f>
        <v>#REF!</v>
      </c>
      <c r="T14" s="81"/>
      <c r="U14" s="81"/>
      <c r="V14" s="82"/>
      <c r="W14" s="81"/>
      <c r="X14" s="82"/>
      <c r="Y14" s="81"/>
      <c r="Z14" s="81"/>
      <c r="AA14" s="81"/>
      <c r="AB14" s="81"/>
      <c r="AC14" s="81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s="78" customFormat="1" ht="12">
      <c r="A15" s="83" t="s">
        <v>22</v>
      </c>
      <c r="B15" s="84">
        <v>992566412.2425816</v>
      </c>
      <c r="C15" s="85">
        <f t="shared" si="0"/>
        <v>68.79994479048906</v>
      </c>
      <c r="D15" s="84">
        <v>850825835.0561963</v>
      </c>
      <c r="E15" s="85">
        <f t="shared" si="1"/>
        <v>68.46907597897602</v>
      </c>
      <c r="F15" s="85">
        <f t="shared" si="2"/>
        <v>-14.280210919704597</v>
      </c>
      <c r="G15" s="85">
        <f aca="true" t="shared" si="9" ref="G15:G22">+C15*F15/100</f>
        <v>-9.824777228722153</v>
      </c>
      <c r="H15" s="85"/>
      <c r="I15" s="84">
        <v>838535541.9916736</v>
      </c>
      <c r="J15" s="85">
        <f t="shared" si="3"/>
        <v>69.06643675106785</v>
      </c>
      <c r="K15" s="84">
        <f aca="true" t="shared" si="10" ref="K15:K21">+D15</f>
        <v>850825835.0561963</v>
      </c>
      <c r="L15" s="85">
        <f t="shared" si="4"/>
        <v>68.46907597897602</v>
      </c>
      <c r="M15" s="85">
        <f t="shared" si="5"/>
        <v>1.4656854061702709</v>
      </c>
      <c r="N15" s="85">
        <f t="shared" si="6"/>
        <v>1.012296684022222</v>
      </c>
      <c r="O15" s="85" t="e">
        <f>SUM('[1]INVENTARIOS KTES AJUSTADO'!L28:N28)/1000</f>
        <v>#REF!</v>
      </c>
      <c r="P15" s="84" t="e">
        <f aca="true" t="shared" si="11" ref="P14:P21">+O15/$O$22*100</f>
        <v>#REF!</v>
      </c>
      <c r="Q15" s="85" t="e">
        <f>SUM('[1]INVENTARIOS KTES AJUSTADO'!Q28:S28)/1000</f>
        <v>#REF!</v>
      </c>
      <c r="R15" s="84" t="e">
        <f t="shared" si="7"/>
        <v>#REF!</v>
      </c>
      <c r="S15" s="85" t="e">
        <f t="shared" si="8"/>
        <v>#REF!</v>
      </c>
      <c r="T15" s="81"/>
      <c r="U15" s="81"/>
      <c r="V15" s="82"/>
      <c r="W15" s="81"/>
      <c r="X15" s="82"/>
      <c r="Y15" s="81"/>
      <c r="Z15" s="81"/>
      <c r="AA15" s="81"/>
      <c r="AB15" s="81"/>
      <c r="AC15" s="8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78" customFormat="1" ht="12">
      <c r="A16" s="86">
        <v>5219</v>
      </c>
      <c r="B16" s="79">
        <v>156126428.08593822</v>
      </c>
      <c r="C16" s="80">
        <f t="shared" si="0"/>
        <v>10.821935439443028</v>
      </c>
      <c r="D16" s="79">
        <v>149049180.66081667</v>
      </c>
      <c r="E16" s="80">
        <f t="shared" si="1"/>
        <v>11.994534315704614</v>
      </c>
      <c r="F16" s="80">
        <f t="shared" si="2"/>
        <v>-4.533023340049736</v>
      </c>
      <c r="G16" s="80">
        <f t="shared" si="9"/>
        <v>-0.4905608593150664</v>
      </c>
      <c r="H16" s="80"/>
      <c r="I16" s="79">
        <v>129487888.18218264</v>
      </c>
      <c r="J16" s="80">
        <f t="shared" si="3"/>
        <v>10.665340455244376</v>
      </c>
      <c r="K16" s="79">
        <f t="shared" si="10"/>
        <v>149049180.66081667</v>
      </c>
      <c r="L16" s="80">
        <f t="shared" si="4"/>
        <v>11.994534315704614</v>
      </c>
      <c r="M16" s="80">
        <f t="shared" si="5"/>
        <v>15.106658045972857</v>
      </c>
      <c r="N16" s="80">
        <f t="shared" si="6"/>
        <v>1.6111765120125727</v>
      </c>
      <c r="O16" s="80" t="e">
        <f>SUM('[1]INVENTARIOS KTES AJUSTADO'!L29:N29)/1000</f>
        <v>#REF!</v>
      </c>
      <c r="P16" s="79" t="e">
        <f t="shared" si="11"/>
        <v>#REF!</v>
      </c>
      <c r="Q16" s="80" t="e">
        <f>SUM('[1]INVENTARIOS KTES AJUSTADO'!Q29:S29)/1000</f>
        <v>#REF!</v>
      </c>
      <c r="R16" s="79" t="e">
        <f t="shared" si="7"/>
        <v>#REF!</v>
      </c>
      <c r="S16" s="80" t="e">
        <f t="shared" si="8"/>
        <v>#REF!</v>
      </c>
      <c r="T16" s="81"/>
      <c r="U16" s="81"/>
      <c r="V16" s="82"/>
      <c r="W16" s="81"/>
      <c r="X16" s="82"/>
      <c r="Y16" s="81"/>
      <c r="Z16" s="81"/>
      <c r="AA16" s="81"/>
      <c r="AB16" s="81"/>
      <c r="AC16" s="81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78" customFormat="1" ht="12">
      <c r="A17" s="83" t="s">
        <v>23</v>
      </c>
      <c r="B17" s="84">
        <v>77556384.29952516</v>
      </c>
      <c r="C17" s="85">
        <f t="shared" si="0"/>
        <v>5.375836711924929</v>
      </c>
      <c r="D17" s="84">
        <v>56089306.41857378</v>
      </c>
      <c r="E17" s="85">
        <f t="shared" si="1"/>
        <v>4.513712236450532</v>
      </c>
      <c r="F17" s="85">
        <f t="shared" si="2"/>
        <v>-27.679317537605748</v>
      </c>
      <c r="G17" s="85">
        <f>+C17*F17/100</f>
        <v>-1.487994913796885</v>
      </c>
      <c r="H17" s="85"/>
      <c r="I17" s="84">
        <v>58613733.1748935</v>
      </c>
      <c r="J17" s="85">
        <f t="shared" si="3"/>
        <v>4.827752065765088</v>
      </c>
      <c r="K17" s="84">
        <f t="shared" si="10"/>
        <v>56089306.41857378</v>
      </c>
      <c r="L17" s="85">
        <f t="shared" si="4"/>
        <v>4.513712236450532</v>
      </c>
      <c r="M17" s="85">
        <f t="shared" si="5"/>
        <v>-4.306886150362156</v>
      </c>
      <c r="N17" s="85">
        <f t="shared" si="6"/>
        <v>-0.20792578509425946</v>
      </c>
      <c r="O17" s="85" t="e">
        <f>SUM('[1]INVENTARIOS KTES AJUSTADO'!L30:N30)/1000</f>
        <v>#REF!</v>
      </c>
      <c r="P17" s="84" t="e">
        <f t="shared" si="11"/>
        <v>#REF!</v>
      </c>
      <c r="Q17" s="85" t="e">
        <f>SUM('[1]INVENTARIOS KTES AJUSTADO'!Q30:S30)/1000</f>
        <v>#REF!</v>
      </c>
      <c r="R17" s="84" t="e">
        <f t="shared" si="7"/>
        <v>#REF!</v>
      </c>
      <c r="S17" s="85" t="e">
        <f t="shared" si="8"/>
        <v>#REF!</v>
      </c>
      <c r="T17" s="81"/>
      <c r="U17" s="81"/>
      <c r="V17" s="82"/>
      <c r="W17" s="81"/>
      <c r="X17" s="82"/>
      <c r="Y17" s="81"/>
      <c r="Z17" s="81"/>
      <c r="AA17" s="81"/>
      <c r="AB17" s="81"/>
      <c r="AC17" s="81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s="78" customFormat="1" ht="12">
      <c r="A18" s="78" t="s">
        <v>74</v>
      </c>
      <c r="B18" s="79">
        <v>103690512.83722945</v>
      </c>
      <c r="C18" s="80">
        <f t="shared" si="0"/>
        <v>7.187329200854895</v>
      </c>
      <c r="D18" s="79">
        <v>88308295.64336127</v>
      </c>
      <c r="E18" s="80">
        <f t="shared" si="1"/>
        <v>7.106492486302818</v>
      </c>
      <c r="F18" s="80">
        <f t="shared" si="2"/>
        <v>-14.834739237923108</v>
      </c>
      <c r="G18" s="80">
        <f t="shared" si="9"/>
        <v>-1.0662215451179264</v>
      </c>
      <c r="H18" s="80"/>
      <c r="I18" s="79">
        <v>96945980.69482961</v>
      </c>
      <c r="J18" s="80">
        <f t="shared" si="3"/>
        <v>7.985008516187836</v>
      </c>
      <c r="K18" s="79">
        <f t="shared" si="10"/>
        <v>88308295.64336127</v>
      </c>
      <c r="L18" s="80">
        <f t="shared" si="4"/>
        <v>7.106492486302818</v>
      </c>
      <c r="M18" s="80">
        <f t="shared" si="5"/>
        <v>-8.909791813503222</v>
      </c>
      <c r="N18" s="80">
        <f t="shared" si="6"/>
        <v>-0.711447635082839</v>
      </c>
      <c r="O18" s="80" t="e">
        <f>SUM('[1]INVENTARIOS KTES AJUSTADO'!L31:N31)/1000</f>
        <v>#REF!</v>
      </c>
      <c r="P18" s="79" t="e">
        <f t="shared" si="11"/>
        <v>#REF!</v>
      </c>
      <c r="Q18" s="80" t="e">
        <f>SUM('[1]INVENTARIOS KTES AJUSTADO'!Q31:S31)/1000</f>
        <v>#REF!</v>
      </c>
      <c r="R18" s="79" t="e">
        <f t="shared" si="7"/>
        <v>#REF!</v>
      </c>
      <c r="S18" s="80" t="e">
        <f t="shared" si="8"/>
        <v>#REF!</v>
      </c>
      <c r="T18" s="81"/>
      <c r="U18" s="81"/>
      <c r="V18" s="82"/>
      <c r="W18" s="81"/>
      <c r="X18" s="82"/>
      <c r="Y18" s="81"/>
      <c r="Z18" s="81"/>
      <c r="AA18" s="81"/>
      <c r="AB18" s="81"/>
      <c r="AC18" s="81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78" customFormat="1" ht="12">
      <c r="A19" s="83" t="s">
        <v>75</v>
      </c>
      <c r="B19" s="84">
        <v>27934177.25453461</v>
      </c>
      <c r="C19" s="85">
        <f t="shared" si="0"/>
        <v>1.9362632355627352</v>
      </c>
      <c r="D19" s="84">
        <v>23687574.878681634</v>
      </c>
      <c r="E19" s="85">
        <f t="shared" si="1"/>
        <v>1.9062260421593962</v>
      </c>
      <c r="F19" s="85">
        <f t="shared" si="2"/>
        <v>-15.202174516035253</v>
      </c>
      <c r="G19" s="85">
        <f t="shared" si="9"/>
        <v>-0.2943541161600778</v>
      </c>
      <c r="H19" s="85"/>
      <c r="I19" s="84">
        <v>25147688.65585857</v>
      </c>
      <c r="J19" s="85">
        <f t="shared" si="3"/>
        <v>2.071303076623375</v>
      </c>
      <c r="K19" s="84">
        <f t="shared" si="10"/>
        <v>23687574.878681634</v>
      </c>
      <c r="L19" s="85">
        <f t="shared" si="4"/>
        <v>1.9062260421593962</v>
      </c>
      <c r="M19" s="85">
        <f t="shared" si="5"/>
        <v>-5.806154979721278</v>
      </c>
      <c r="N19" s="85">
        <f t="shared" si="6"/>
        <v>-0.12026306672848813</v>
      </c>
      <c r="O19" s="85" t="e">
        <f>SUM('[1]INVENTARIOS KTES AJUSTADO'!L32:N32)/1000</f>
        <v>#REF!</v>
      </c>
      <c r="P19" s="84" t="e">
        <f t="shared" si="11"/>
        <v>#REF!</v>
      </c>
      <c r="Q19" s="85" t="e">
        <f>SUM('[1]INVENTARIOS KTES AJUSTADO'!Q32:S32)/1000</f>
        <v>#REF!</v>
      </c>
      <c r="R19" s="84" t="e">
        <f t="shared" si="7"/>
        <v>#REF!</v>
      </c>
      <c r="S19" s="85" t="e">
        <f t="shared" si="8"/>
        <v>#REF!</v>
      </c>
      <c r="T19" s="81"/>
      <c r="U19" s="81"/>
      <c r="V19" s="82"/>
      <c r="W19" s="81"/>
      <c r="X19" s="82"/>
      <c r="Y19" s="81"/>
      <c r="Z19" s="81"/>
      <c r="AA19" s="81"/>
      <c r="AB19" s="81"/>
      <c r="AC19" s="81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78" customFormat="1" ht="12">
      <c r="A20" s="78" t="s">
        <v>76</v>
      </c>
      <c r="B20" s="79">
        <v>2820864.2756630173</v>
      </c>
      <c r="C20" s="80">
        <f t="shared" si="0"/>
        <v>0.19552878682302907</v>
      </c>
      <c r="D20" s="79">
        <v>2600671.0814766795</v>
      </c>
      <c r="E20" s="80">
        <f t="shared" si="1"/>
        <v>0.20928554180796757</v>
      </c>
      <c r="F20" s="80">
        <f t="shared" si="2"/>
        <v>-7.80587694651078</v>
      </c>
      <c r="G20" s="80">
        <f t="shared" si="9"/>
        <v>-0.015262736494411034</v>
      </c>
      <c r="H20" s="80"/>
      <c r="I20" s="79">
        <v>2843055.395516335</v>
      </c>
      <c r="J20" s="80">
        <f t="shared" si="3"/>
        <v>0.2341698065508605</v>
      </c>
      <c r="K20" s="79">
        <f t="shared" si="10"/>
        <v>2600671.0814766795</v>
      </c>
      <c r="L20" s="80">
        <f t="shared" si="4"/>
        <v>0.20928554180796757</v>
      </c>
      <c r="M20" s="80">
        <f t="shared" si="5"/>
        <v>-8.525486855511495</v>
      </c>
      <c r="N20" s="80">
        <f t="shared" si="6"/>
        <v>-0.01996411607707031</v>
      </c>
      <c r="O20" s="80" t="e">
        <f>SUM('[1]INVENTARIOS KTES AJUSTADO'!L33:N33)/1000</f>
        <v>#REF!</v>
      </c>
      <c r="P20" s="79" t="e">
        <f t="shared" si="11"/>
        <v>#REF!</v>
      </c>
      <c r="Q20" s="80" t="e">
        <f>SUM('[1]INVENTARIOS KTES AJUSTADO'!Q33:S33)/1000</f>
        <v>#REF!</v>
      </c>
      <c r="R20" s="79" t="e">
        <f t="shared" si="7"/>
        <v>#REF!</v>
      </c>
      <c r="S20" s="80" t="e">
        <f t="shared" si="8"/>
        <v>#REF!</v>
      </c>
      <c r="T20" s="81"/>
      <c r="U20" s="81"/>
      <c r="V20" s="82"/>
      <c r="W20" s="81"/>
      <c r="X20" s="82"/>
      <c r="Y20" s="81"/>
      <c r="Z20" s="81"/>
      <c r="AA20" s="81"/>
      <c r="AB20" s="81"/>
      <c r="AC20" s="81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78" customFormat="1" ht="12">
      <c r="A21" s="83" t="s">
        <v>24</v>
      </c>
      <c r="B21" s="84">
        <v>39788956.69399015</v>
      </c>
      <c r="C21" s="85">
        <f t="shared" si="0"/>
        <v>2.7579797080103567</v>
      </c>
      <c r="D21" s="84">
        <v>29787297.039118256</v>
      </c>
      <c r="E21" s="85">
        <f t="shared" si="1"/>
        <v>2.3970930596448183</v>
      </c>
      <c r="F21" s="85">
        <f t="shared" si="2"/>
        <v>-25.13677282818168</v>
      </c>
      <c r="G21" s="85">
        <f t="shared" si="9"/>
        <v>-0.6932670938499118</v>
      </c>
      <c r="H21" s="85"/>
      <c r="I21" s="84">
        <v>25828535.45873038</v>
      </c>
      <c r="J21" s="85">
        <f t="shared" si="3"/>
        <v>2.1273813944678674</v>
      </c>
      <c r="K21" s="84">
        <f t="shared" si="10"/>
        <v>29787297.039118256</v>
      </c>
      <c r="L21" s="85">
        <f t="shared" si="4"/>
        <v>2.3970930596448183</v>
      </c>
      <c r="M21" s="85">
        <f t="shared" si="5"/>
        <v>15.327084985957896</v>
      </c>
      <c r="N21" s="85">
        <f t="shared" si="6"/>
        <v>0.32606555430554623</v>
      </c>
      <c r="O21" s="85" t="e">
        <f>SUM('[1]INVENTARIOS KTES AJUSTADO'!L36:N36)/1000</f>
        <v>#REF!</v>
      </c>
      <c r="P21" s="84" t="e">
        <f t="shared" si="11"/>
        <v>#REF!</v>
      </c>
      <c r="Q21" s="85" t="e">
        <f>SUM('[1]INVENTARIOS KTES AJUSTADO'!Q36:S36)/1000</f>
        <v>#REF!</v>
      </c>
      <c r="R21" s="84" t="e">
        <f t="shared" si="7"/>
        <v>#REF!</v>
      </c>
      <c r="S21" s="85" t="e">
        <f t="shared" si="8"/>
        <v>#REF!</v>
      </c>
      <c r="T21" s="81"/>
      <c r="U21" s="81"/>
      <c r="V21" s="82"/>
      <c r="W21" s="81"/>
      <c r="X21" s="82"/>
      <c r="Y21" s="81"/>
      <c r="Z21" s="81"/>
      <c r="AA21" s="81"/>
      <c r="AB21" s="81"/>
      <c r="AC21" s="81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78" customFormat="1" ht="12">
      <c r="A22" s="78" t="s">
        <v>86</v>
      </c>
      <c r="B22" s="79">
        <f>SUM(B14:B21)</f>
        <v>1442684896.427118</v>
      </c>
      <c r="C22" s="80">
        <f t="shared" si="0"/>
        <v>100</v>
      </c>
      <c r="D22" s="79">
        <f>SUM(D14:D21)</f>
        <v>1242642496.4716177</v>
      </c>
      <c r="E22" s="80">
        <f t="shared" si="1"/>
        <v>100</v>
      </c>
      <c r="F22" s="80">
        <f t="shared" si="2"/>
        <v>-13.865980052256418</v>
      </c>
      <c r="G22" s="80">
        <f t="shared" si="9"/>
        <v>-13.865980052256418</v>
      </c>
      <c r="H22" s="80"/>
      <c r="I22" s="79">
        <f>SUM(I14:I21)</f>
        <v>1214099903.566704</v>
      </c>
      <c r="J22" s="80">
        <f t="shared" si="3"/>
        <v>100</v>
      </c>
      <c r="K22" s="79">
        <f>SUM(K14:K21)</f>
        <v>1242642496.4716177</v>
      </c>
      <c r="L22" s="80">
        <f t="shared" si="4"/>
        <v>100</v>
      </c>
      <c r="M22" s="80">
        <f t="shared" si="5"/>
        <v>2.350926214643711</v>
      </c>
      <c r="N22" s="80">
        <f t="shared" si="6"/>
        <v>2.350926214643711</v>
      </c>
      <c r="O22" s="80" t="e">
        <f>SUM(O14:O21)</f>
        <v>#REF!</v>
      </c>
      <c r="P22" s="79" t="e">
        <f>SUM(P14:P21)</f>
        <v>#REF!</v>
      </c>
      <c r="Q22" s="80" t="e">
        <f>SUM(Q14:Q21)</f>
        <v>#REF!</v>
      </c>
      <c r="R22" s="79" t="e">
        <f>SUM(R14:R21)</f>
        <v>#REF!</v>
      </c>
      <c r="S22" s="80" t="e">
        <f t="shared" si="8"/>
        <v>#REF!</v>
      </c>
      <c r="T22" s="81"/>
      <c r="U22" s="81"/>
      <c r="V22" s="82"/>
      <c r="W22" s="81"/>
      <c r="X22" s="82"/>
      <c r="Y22" s="81"/>
      <c r="Z22" s="81"/>
      <c r="AA22" s="81"/>
      <c r="AB22" s="81"/>
      <c r="AC22" s="81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2:54" s="78" customFormat="1" ht="12">
      <c r="B23" s="79"/>
      <c r="C23" s="80"/>
      <c r="D23" s="79"/>
      <c r="E23" s="80"/>
      <c r="F23" s="80"/>
      <c r="G23" s="80"/>
      <c r="H23" s="80"/>
      <c r="I23" s="79"/>
      <c r="J23" s="80"/>
      <c r="K23" s="79"/>
      <c r="L23" s="80"/>
      <c r="M23" s="80"/>
      <c r="N23" s="80"/>
      <c r="O23" s="80"/>
      <c r="P23" s="79"/>
      <c r="Q23" s="80"/>
      <c r="R23" s="79"/>
      <c r="S23" s="80"/>
      <c r="T23" s="81"/>
      <c r="U23" s="81"/>
      <c r="V23" s="82"/>
      <c r="W23" s="81"/>
      <c r="X23" s="82"/>
      <c r="Y23" s="81"/>
      <c r="Z23" s="81"/>
      <c r="AA23" s="81"/>
      <c r="AB23" s="81"/>
      <c r="AC23" s="81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29" s="17" customFormat="1" ht="12">
      <c r="A24" s="17" t="s">
        <v>54</v>
      </c>
      <c r="B24" s="82"/>
      <c r="C24" s="81"/>
      <c r="D24" s="82"/>
      <c r="E24" s="81"/>
      <c r="F24" s="81"/>
      <c r="G24" s="81"/>
      <c r="H24" s="81"/>
      <c r="I24" s="82"/>
      <c r="J24" s="81"/>
      <c r="K24" s="82"/>
      <c r="L24" s="81"/>
      <c r="M24" s="81"/>
      <c r="N24" s="81"/>
      <c r="O24" s="81"/>
      <c r="P24" s="82"/>
      <c r="Q24" s="81"/>
      <c r="R24" s="82"/>
      <c r="S24" s="81"/>
      <c r="T24" s="81"/>
      <c r="U24" s="81"/>
      <c r="V24" s="82"/>
      <c r="W24" s="81"/>
      <c r="X24" s="82"/>
      <c r="Y24" s="81"/>
      <c r="Z24" s="81"/>
      <c r="AA24" s="81"/>
      <c r="AB24" s="81"/>
      <c r="AC24" s="81"/>
    </row>
    <row r="25" spans="1:29" s="17" customFormat="1" ht="12">
      <c r="A25" s="17" t="s">
        <v>81</v>
      </c>
      <c r="B25" s="82"/>
      <c r="C25" s="81"/>
      <c r="D25" s="82"/>
      <c r="E25" s="81"/>
      <c r="F25" s="81"/>
      <c r="G25" s="81"/>
      <c r="H25" s="81"/>
      <c r="I25" s="82"/>
      <c r="J25" s="81"/>
      <c r="K25" s="82"/>
      <c r="L25" s="81"/>
      <c r="M25" s="81"/>
      <c r="N25" s="81"/>
      <c r="O25" s="81"/>
      <c r="P25" s="82"/>
      <c r="Q25" s="81"/>
      <c r="R25" s="82"/>
      <c r="S25" s="81"/>
      <c r="T25" s="81"/>
      <c r="U25" s="81"/>
      <c r="V25" s="82"/>
      <c r="W25" s="81"/>
      <c r="X25" s="82"/>
      <c r="Y25" s="81"/>
      <c r="Z25" s="81"/>
      <c r="AA25" s="81"/>
      <c r="AB25" s="81"/>
      <c r="AC25" s="81"/>
    </row>
    <row r="26" spans="1:29" s="17" customFormat="1" ht="12">
      <c r="A26" s="17" t="s">
        <v>82</v>
      </c>
      <c r="B26" s="82"/>
      <c r="C26" s="81"/>
      <c r="D26" s="82"/>
      <c r="E26" s="81"/>
      <c r="F26" s="81"/>
      <c r="G26" s="81"/>
      <c r="H26" s="81"/>
      <c r="I26" s="82"/>
      <c r="J26" s="81"/>
      <c r="K26" s="82"/>
      <c r="L26" s="81"/>
      <c r="M26" s="81"/>
      <c r="N26" s="81"/>
      <c r="O26" s="81"/>
      <c r="P26" s="82"/>
      <c r="Q26" s="81"/>
      <c r="R26" s="82"/>
      <c r="S26" s="81"/>
      <c r="T26" s="81"/>
      <c r="U26" s="81"/>
      <c r="V26" s="82"/>
      <c r="W26" s="81"/>
      <c r="X26" s="82"/>
      <c r="Y26" s="81"/>
      <c r="Z26" s="81"/>
      <c r="AA26" s="81"/>
      <c r="AB26" s="81"/>
      <c r="AC26" s="81"/>
    </row>
    <row r="27" spans="1:29" s="17" customFormat="1" ht="12">
      <c r="A27" s="17" t="s">
        <v>83</v>
      </c>
      <c r="B27" s="82"/>
      <c r="C27" s="81"/>
      <c r="D27" s="82"/>
      <c r="E27" s="81"/>
      <c r="F27" s="81"/>
      <c r="G27" s="81"/>
      <c r="H27" s="81"/>
      <c r="I27" s="82"/>
      <c r="J27" s="81"/>
      <c r="K27" s="82"/>
      <c r="L27" s="81"/>
      <c r="M27" s="81"/>
      <c r="N27" s="81"/>
      <c r="O27" s="81"/>
      <c r="P27" s="82"/>
      <c r="Q27" s="81"/>
      <c r="R27" s="82"/>
      <c r="S27" s="81"/>
      <c r="T27" s="81"/>
      <c r="U27" s="81"/>
      <c r="V27" s="82"/>
      <c r="W27" s="81"/>
      <c r="X27" s="82"/>
      <c r="Y27" s="81"/>
      <c r="Z27" s="81"/>
      <c r="AA27" s="81"/>
      <c r="AB27" s="81"/>
      <c r="AC27" s="81"/>
    </row>
    <row r="28" spans="1:29" s="17" customFormat="1" ht="12">
      <c r="A28" s="17" t="s">
        <v>48</v>
      </c>
      <c r="B28" s="82"/>
      <c r="C28" s="81"/>
      <c r="D28" s="82"/>
      <c r="E28" s="81"/>
      <c r="F28" s="81"/>
      <c r="G28" s="81"/>
      <c r="H28" s="81"/>
      <c r="I28" s="82"/>
      <c r="J28" s="81"/>
      <c r="K28" s="82"/>
      <c r="L28" s="81"/>
      <c r="M28" s="81"/>
      <c r="N28" s="81"/>
      <c r="O28" s="81"/>
      <c r="P28" s="82"/>
      <c r="Q28" s="81"/>
      <c r="R28" s="82"/>
      <c r="S28" s="81"/>
      <c r="T28" s="81"/>
      <c r="U28" s="81"/>
      <c r="V28" s="82"/>
      <c r="W28" s="81"/>
      <c r="X28" s="82"/>
      <c r="Y28" s="81"/>
      <c r="Z28" s="81"/>
      <c r="AA28" s="81"/>
      <c r="AB28" s="81"/>
      <c r="AC28" s="81"/>
    </row>
    <row r="29" spans="1:29" s="17" customFormat="1" ht="12">
      <c r="A29" s="17" t="s">
        <v>103</v>
      </c>
      <c r="B29" s="82"/>
      <c r="C29" s="81"/>
      <c r="D29" s="82"/>
      <c r="E29" s="81"/>
      <c r="F29" s="81"/>
      <c r="G29" s="81"/>
      <c r="H29" s="81"/>
      <c r="I29" s="82"/>
      <c r="J29" s="81"/>
      <c r="K29" s="82"/>
      <c r="L29" s="81"/>
      <c r="M29" s="81"/>
      <c r="N29" s="81"/>
      <c r="O29" s="81"/>
      <c r="P29" s="82"/>
      <c r="Q29" s="81"/>
      <c r="R29" s="82"/>
      <c r="S29" s="81"/>
      <c r="T29" s="81"/>
      <c r="U29" s="81"/>
      <c r="V29" s="82"/>
      <c r="W29" s="81"/>
      <c r="X29" s="82"/>
      <c r="Y29" s="81"/>
      <c r="Z29" s="81"/>
      <c r="AA29" s="81"/>
      <c r="AB29" s="81"/>
      <c r="AC29" s="81"/>
    </row>
    <row r="30" s="17" customFormat="1" ht="12">
      <c r="A30" s="17" t="s">
        <v>61</v>
      </c>
    </row>
    <row r="31" s="17" customFormat="1" ht="14.25" customHeight="1">
      <c r="A31" s="17" t="s">
        <v>26</v>
      </c>
    </row>
    <row r="32" s="17" customFormat="1" ht="14.25" customHeight="1">
      <c r="A32" s="17" t="s">
        <v>27</v>
      </c>
    </row>
    <row r="33" s="17" customFormat="1" ht="14.25" customHeight="1">
      <c r="A33" s="17" t="s">
        <v>28</v>
      </c>
    </row>
    <row r="34" s="17" customFormat="1" ht="14.25" customHeight="1">
      <c r="A34" s="17" t="s">
        <v>29</v>
      </c>
    </row>
    <row r="35" s="17" customFormat="1" ht="14.25" customHeight="1">
      <c r="A35" s="17" t="s">
        <v>30</v>
      </c>
    </row>
    <row r="36" s="17" customFormat="1" ht="14.25" customHeight="1">
      <c r="A36" s="17" t="s">
        <v>31</v>
      </c>
    </row>
    <row r="37" s="17" customFormat="1" ht="14.25" customHeight="1">
      <c r="A37" s="17" t="s">
        <v>32</v>
      </c>
    </row>
    <row r="38" s="17" customFormat="1" ht="14.25" customHeight="1">
      <c r="A38" s="17" t="s">
        <v>33</v>
      </c>
    </row>
    <row r="39" s="17" customFormat="1" ht="14.25" customHeight="1">
      <c r="A39" s="17" t="s">
        <v>87</v>
      </c>
    </row>
    <row r="40" s="17" customFormat="1" ht="14.25" customHeight="1">
      <c r="A40" s="17" t="s">
        <v>35</v>
      </c>
    </row>
    <row r="41" s="17" customFormat="1" ht="14.25" customHeight="1">
      <c r="A41" s="17" t="s">
        <v>105</v>
      </c>
    </row>
    <row r="42" s="17" customFormat="1" ht="14.25" customHeight="1">
      <c r="A42" s="17" t="s">
        <v>36</v>
      </c>
    </row>
    <row r="43" s="17" customFormat="1" ht="14.25" customHeight="1">
      <c r="A43" s="17" t="s">
        <v>37</v>
      </c>
    </row>
    <row r="44" s="17" customFormat="1" ht="14.25" customHeight="1">
      <c r="A44" s="17" t="s">
        <v>38</v>
      </c>
    </row>
    <row r="45" s="17" customFormat="1" ht="14.25" customHeight="1">
      <c r="A45" s="17" t="s">
        <v>39</v>
      </c>
    </row>
    <row r="46" s="17" customFormat="1" ht="14.25" customHeight="1">
      <c r="A46" s="17" t="s">
        <v>40</v>
      </c>
    </row>
    <row r="47" s="17" customFormat="1" ht="14.25" customHeight="1">
      <c r="A47" s="68" t="s">
        <v>41</v>
      </c>
    </row>
    <row r="48" s="17" customFormat="1" ht="12"/>
    <row r="49" s="17" customFormat="1" ht="12"/>
    <row r="50" s="17" customFormat="1" ht="12"/>
    <row r="51" s="17" customFormat="1" ht="12"/>
    <row r="52" s="17" customFormat="1" ht="12"/>
    <row r="53" s="17" customFormat="1" ht="12"/>
    <row r="54" s="17" customFormat="1" ht="12"/>
    <row r="55" s="17" customFormat="1" ht="12"/>
    <row r="56" s="17" customFormat="1" ht="12"/>
    <row r="57" s="17" customFormat="1" ht="12"/>
    <row r="58" s="17" customFormat="1" ht="12"/>
    <row r="59" s="17" customFormat="1" ht="12"/>
    <row r="60" s="17" customFormat="1" ht="12"/>
    <row r="61" s="17" customFormat="1" ht="12"/>
    <row r="62" s="17" customFormat="1" ht="12"/>
    <row r="63" s="17" customFormat="1" ht="12"/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  <row r="79" s="17" customFormat="1" ht="12"/>
    <row r="80" s="17" customFormat="1" ht="12"/>
    <row r="81" s="17" customFormat="1" ht="12"/>
    <row r="82" s="17" customFormat="1" ht="12"/>
    <row r="83" s="17" customFormat="1" ht="12"/>
    <row r="84" s="17" customFormat="1" ht="12"/>
    <row r="85" s="17" customFormat="1" ht="12"/>
    <row r="86" s="17" customFormat="1" ht="12"/>
    <row r="87" s="17" customFormat="1" ht="12"/>
    <row r="88" s="17" customFormat="1" ht="12"/>
    <row r="89" s="17" customFormat="1" ht="12"/>
    <row r="90" s="17" customFormat="1" ht="12"/>
    <row r="91" s="17" customFormat="1" ht="12"/>
    <row r="92" s="17" customFormat="1" ht="12"/>
    <row r="93" s="17" customFormat="1" ht="12"/>
    <row r="94" s="17" customFormat="1" ht="12"/>
    <row r="95" s="17" customFormat="1" ht="12"/>
    <row r="96" s="17" customFormat="1" ht="12"/>
    <row r="97" s="17" customFormat="1" ht="12"/>
    <row r="98" s="17" customFormat="1" ht="12"/>
    <row r="99" s="17" customFormat="1" ht="12"/>
    <row r="100" s="17" customFormat="1" ht="12"/>
    <row r="101" s="17" customFormat="1" ht="12"/>
    <row r="102" s="17" customFormat="1" ht="12"/>
    <row r="103" s="17" customFormat="1" ht="12"/>
    <row r="104" s="17" customFormat="1" ht="12"/>
    <row r="105" s="17" customFormat="1" ht="12"/>
    <row r="106" s="17" customFormat="1" ht="12"/>
    <row r="107" s="17" customFormat="1" ht="12"/>
    <row r="108" s="17" customFormat="1" ht="12"/>
    <row r="109" s="17" customFormat="1" ht="12"/>
    <row r="110" s="17" customFormat="1" ht="12"/>
    <row r="111" s="17" customFormat="1" ht="12"/>
    <row r="112" s="17" customFormat="1" ht="12"/>
    <row r="113" s="17" customFormat="1" ht="12"/>
    <row r="114" s="17" customFormat="1" ht="12"/>
    <row r="115" s="17" customFormat="1" ht="12"/>
    <row r="116" s="17" customFormat="1" ht="12"/>
    <row r="117" s="17" customFormat="1" ht="12"/>
    <row r="118" s="17" customFormat="1" ht="12"/>
    <row r="119" s="17" customFormat="1" ht="12"/>
    <row r="120" s="17" customFormat="1" ht="12"/>
    <row r="121" s="17" customFormat="1" ht="12"/>
    <row r="122" s="17" customFormat="1" ht="12"/>
    <row r="123" s="17" customFormat="1" ht="12"/>
    <row r="124" s="17" customFormat="1" ht="12"/>
    <row r="125" s="17" customFormat="1" ht="12"/>
    <row r="126" s="17" customFormat="1" ht="12"/>
    <row r="127" s="17" customFormat="1" ht="12"/>
    <row r="128" s="17" customFormat="1" ht="12"/>
    <row r="129" s="17" customFormat="1" ht="12"/>
    <row r="130" s="17" customFormat="1" ht="12"/>
    <row r="131" s="17" customFormat="1" ht="12"/>
    <row r="132" s="17" customFormat="1" ht="12"/>
    <row r="133" s="17" customFormat="1" ht="12"/>
    <row r="134" s="17" customFormat="1" ht="12"/>
    <row r="135" s="17" customFormat="1" ht="12"/>
    <row r="136" s="17" customFormat="1" ht="12"/>
    <row r="137" s="17" customFormat="1" ht="12"/>
    <row r="138" s="17" customFormat="1" ht="12"/>
    <row r="139" s="17" customFormat="1" ht="12"/>
    <row r="140" s="17" customFormat="1" ht="12"/>
    <row r="141" s="17" customFormat="1" ht="12"/>
    <row r="142" s="17" customFormat="1" ht="12"/>
    <row r="143" s="17" customFormat="1" ht="12"/>
    <row r="144" s="17" customFormat="1" ht="12"/>
    <row r="145" s="17" customFormat="1" ht="12"/>
    <row r="146" s="17" customFormat="1" ht="12"/>
    <row r="147" s="17" customFormat="1" ht="12"/>
    <row r="148" s="17" customFormat="1" ht="12"/>
    <row r="149" s="17" customFormat="1" ht="12"/>
    <row r="150" s="17" customFormat="1" ht="12"/>
    <row r="151" s="17" customFormat="1" ht="12"/>
    <row r="152" s="17" customFormat="1" ht="12"/>
    <row r="153" s="17" customFormat="1" ht="12"/>
    <row r="154" s="17" customFormat="1" ht="12"/>
    <row r="155" s="17" customFormat="1" ht="12"/>
    <row r="156" s="17" customFormat="1" ht="12"/>
    <row r="157" s="17" customFormat="1" ht="12"/>
    <row r="158" s="17" customFormat="1" ht="12"/>
    <row r="159" s="17" customFormat="1" ht="12"/>
    <row r="160" s="17" customFormat="1" ht="12"/>
    <row r="161" s="17" customFormat="1" ht="12"/>
    <row r="162" s="17" customFormat="1" ht="12"/>
    <row r="163" s="17" customFormat="1" ht="12"/>
    <row r="164" s="17" customFormat="1" ht="12"/>
    <row r="165" s="17" customFormat="1" ht="12"/>
    <row r="166" s="17" customFormat="1" ht="12"/>
    <row r="167" s="17" customFormat="1" ht="12"/>
    <row r="168" s="17" customFormat="1" ht="12"/>
    <row r="169" s="17" customFormat="1" ht="12"/>
    <row r="170" s="17" customFormat="1" ht="12"/>
    <row r="171" s="17" customFormat="1" ht="12"/>
    <row r="172" s="17" customFormat="1" ht="12"/>
    <row r="173" s="17" customFormat="1" ht="12"/>
    <row r="174" s="17" customFormat="1" ht="12"/>
    <row r="175" s="17" customFormat="1" ht="12"/>
    <row r="176" s="17" customFormat="1" ht="12"/>
    <row r="177" s="17" customFormat="1" ht="12"/>
    <row r="178" s="17" customFormat="1" ht="12"/>
    <row r="179" s="17" customFormat="1" ht="12"/>
    <row r="180" s="17" customFormat="1" ht="12"/>
    <row r="181" s="17" customFormat="1" ht="12"/>
    <row r="182" s="17" customFormat="1" ht="12"/>
    <row r="183" s="17" customFormat="1" ht="12"/>
    <row r="184" s="17" customFormat="1" ht="12"/>
    <row r="185" s="17" customFormat="1" ht="12"/>
    <row r="186" s="17" customFormat="1" ht="12"/>
    <row r="187" s="17" customFormat="1" ht="12"/>
    <row r="188" s="17" customFormat="1" ht="12"/>
    <row r="189" s="17" customFormat="1" ht="12"/>
    <row r="190" s="17" customFormat="1" ht="12"/>
    <row r="191" s="17" customFormat="1" ht="12"/>
    <row r="192" s="17" customFormat="1" ht="12"/>
    <row r="193" s="17" customFormat="1" ht="12"/>
    <row r="194" s="17" customFormat="1" ht="12"/>
    <row r="195" s="17" customFormat="1" ht="12"/>
    <row r="196" s="17" customFormat="1" ht="12"/>
    <row r="197" s="17" customFormat="1" ht="12"/>
    <row r="198" s="17" customFormat="1" ht="12"/>
    <row r="199" s="17" customFormat="1" ht="12"/>
    <row r="200" s="17" customFormat="1" ht="12"/>
    <row r="201" s="17" customFormat="1" ht="12"/>
    <row r="202" s="17" customFormat="1" ht="12"/>
    <row r="203" s="17" customFormat="1" ht="12"/>
    <row r="204" s="17" customFormat="1" ht="12"/>
    <row r="205" s="17" customFormat="1" ht="12"/>
    <row r="206" s="17" customFormat="1" ht="12"/>
    <row r="207" s="17" customFormat="1" ht="12"/>
    <row r="208" s="17" customFormat="1" ht="12"/>
    <row r="209" s="17" customFormat="1" ht="12"/>
    <row r="210" s="17" customFormat="1" ht="12"/>
    <row r="211" s="17" customFormat="1" ht="12"/>
    <row r="212" s="17" customFormat="1" ht="12"/>
    <row r="213" s="17" customFormat="1" ht="12"/>
    <row r="214" s="17" customFormat="1" ht="12"/>
    <row r="215" s="17" customFormat="1" ht="12"/>
    <row r="216" s="17" customFormat="1" ht="12"/>
    <row r="217" s="17" customFormat="1" ht="12"/>
    <row r="218" s="17" customFormat="1" ht="12"/>
    <row r="219" s="17" customFormat="1" ht="12"/>
    <row r="220" s="17" customFormat="1" ht="12"/>
    <row r="221" s="17" customFormat="1" ht="12"/>
    <row r="222" s="17" customFormat="1" ht="12"/>
    <row r="223" s="17" customFormat="1" ht="12"/>
    <row r="224" s="17" customFormat="1" ht="12"/>
    <row r="225" s="17" customFormat="1" ht="12"/>
    <row r="226" s="17" customFormat="1" ht="12"/>
    <row r="227" s="17" customFormat="1" ht="12"/>
    <row r="228" s="17" customFormat="1" ht="12"/>
    <row r="229" s="17" customFormat="1" ht="12"/>
    <row r="230" s="17" customFormat="1" ht="12"/>
    <row r="231" s="17" customFormat="1" ht="12"/>
    <row r="232" s="17" customFormat="1" ht="12"/>
    <row r="233" s="17" customFormat="1" ht="12"/>
    <row r="234" s="17" customFormat="1" ht="12"/>
    <row r="235" s="17" customFormat="1" ht="12"/>
    <row r="236" s="17" customFormat="1" ht="12"/>
    <row r="237" s="17" customFormat="1" ht="12"/>
    <row r="238" s="17" customFormat="1" ht="12"/>
    <row r="239" s="17" customFormat="1" ht="12"/>
    <row r="240" s="17" customFormat="1" ht="12"/>
    <row r="241" s="17" customFormat="1" ht="12"/>
    <row r="242" s="17" customFormat="1" ht="12"/>
    <row r="243" s="17" customFormat="1" ht="12"/>
    <row r="244" s="17" customFormat="1" ht="12"/>
    <row r="245" s="17" customFormat="1" ht="12"/>
    <row r="246" s="17" customFormat="1" ht="12"/>
    <row r="247" s="17" customFormat="1" ht="12"/>
    <row r="248" s="17" customFormat="1" ht="12"/>
    <row r="249" s="17" customFormat="1" ht="12"/>
    <row r="250" s="17" customFormat="1" ht="12"/>
    <row r="251" s="17" customFormat="1" ht="12"/>
    <row r="252" s="17" customFormat="1" ht="12"/>
    <row r="253" s="17" customFormat="1" ht="12"/>
    <row r="254" s="17" customFormat="1" ht="12"/>
    <row r="255" s="17" customFormat="1" ht="12"/>
    <row r="256" s="17" customFormat="1" ht="12"/>
    <row r="257" s="17" customFormat="1" ht="12"/>
    <row r="258" s="17" customFormat="1" ht="12"/>
    <row r="259" s="17" customFormat="1" ht="12"/>
    <row r="260" s="17" customFormat="1" ht="12"/>
    <row r="261" s="17" customFormat="1" ht="12"/>
    <row r="262" s="17" customFormat="1" ht="12"/>
    <row r="263" s="17" customFormat="1" ht="12"/>
    <row r="264" s="17" customFormat="1" ht="12"/>
    <row r="265" s="17" customFormat="1" ht="12"/>
    <row r="266" s="17" customFormat="1" ht="12"/>
    <row r="267" s="17" customFormat="1" ht="12"/>
    <row r="268" s="17" customFormat="1" ht="12"/>
    <row r="269" s="17" customFormat="1" ht="12"/>
    <row r="270" s="17" customFormat="1" ht="12"/>
    <row r="271" s="17" customFormat="1" ht="12"/>
    <row r="272" s="17" customFormat="1" ht="12"/>
    <row r="273" s="17" customFormat="1" ht="12"/>
    <row r="274" s="17" customFormat="1" ht="12"/>
    <row r="275" s="17" customFormat="1" ht="12"/>
    <row r="276" s="17" customFormat="1" ht="12"/>
    <row r="277" s="17" customFormat="1" ht="12"/>
    <row r="278" s="17" customFormat="1" ht="12"/>
    <row r="279" s="24" customFormat="1" ht="12.75"/>
    <row r="280" s="24" customFormat="1" ht="12.75"/>
    <row r="281" s="24" customFormat="1" ht="12.75"/>
    <row r="282" s="24" customFormat="1" ht="12.75"/>
    <row r="283" s="24" customFormat="1" ht="12.75"/>
    <row r="284" s="24" customFormat="1" ht="12.75"/>
    <row r="285" s="24" customFormat="1" ht="12.75"/>
    <row r="286" s="24" customFormat="1" ht="12.75"/>
    <row r="287" s="24" customFormat="1" ht="12.75"/>
    <row r="288" s="24" customFormat="1" ht="12.75"/>
    <row r="289" s="24" customFormat="1" ht="12.75"/>
    <row r="290" s="24" customFormat="1" ht="12.75"/>
    <row r="291" s="24" customFormat="1" ht="12.75"/>
    <row r="292" s="24" customFormat="1" ht="12.75"/>
    <row r="293" s="24" customFormat="1" ht="12.75"/>
    <row r="294" s="24" customFormat="1" ht="12.75"/>
    <row r="295" s="24" customFormat="1" ht="12.75"/>
    <row r="296" s="24" customFormat="1" ht="12.75"/>
    <row r="297" s="24" customFormat="1" ht="12.75"/>
    <row r="298" s="24" customFormat="1" ht="12.75"/>
    <row r="299" s="24" customFormat="1" ht="12.75"/>
    <row r="300" s="24" customFormat="1" ht="12.75"/>
    <row r="301" s="24" customFormat="1" ht="12.75"/>
    <row r="302" s="24" customFormat="1" ht="12.75"/>
    <row r="303" s="24" customFormat="1" ht="12.75"/>
    <row r="304" s="24" customFormat="1" ht="12.75"/>
    <row r="305" s="24" customFormat="1" ht="12.75"/>
    <row r="306" s="24" customFormat="1" ht="12.75"/>
    <row r="307" s="24" customFormat="1" ht="12.75"/>
    <row r="308" s="24" customFormat="1" ht="12.75"/>
    <row r="309" s="24" customFormat="1" ht="12.75"/>
    <row r="310" s="24" customFormat="1" ht="12.75"/>
    <row r="311" s="24" customFormat="1" ht="12.75"/>
    <row r="312" s="24" customFormat="1" ht="12.75"/>
    <row r="313" s="24" customFormat="1" ht="12.75"/>
    <row r="314" s="24" customFormat="1" ht="12.75"/>
    <row r="315" s="24" customFormat="1" ht="12.75"/>
    <row r="316" s="24" customFormat="1" ht="12.75"/>
    <row r="317" s="24" customFormat="1" ht="12.75"/>
    <row r="318" s="24" customFormat="1" ht="12.75"/>
    <row r="319" s="24" customFormat="1" ht="12.75"/>
    <row r="320" s="24" customFormat="1" ht="12.75"/>
    <row r="321" s="24" customFormat="1" ht="12.75"/>
    <row r="322" s="24" customFormat="1" ht="12.75"/>
    <row r="323" s="24" customFormat="1" ht="12.75"/>
    <row r="324" s="24" customFormat="1" ht="12.75"/>
    <row r="325" s="24" customFormat="1" ht="12.75"/>
    <row r="326" s="24" customFormat="1" ht="12.75"/>
    <row r="327" s="24" customFormat="1" ht="12.75"/>
    <row r="328" s="24" customFormat="1" ht="12.75"/>
    <row r="329" s="24" customFormat="1" ht="12.75"/>
    <row r="330" s="24" customFormat="1" ht="12.75"/>
    <row r="331" s="24" customFormat="1" ht="12.75"/>
    <row r="332" s="24" customFormat="1" ht="12.75"/>
    <row r="333" s="24" customFormat="1" ht="12.75"/>
    <row r="334" s="24" customFormat="1" ht="12.75"/>
    <row r="335" s="24" customFormat="1" ht="12.75"/>
    <row r="336" s="24" customFormat="1" ht="12.75"/>
    <row r="337" s="24" customFormat="1" ht="12.75"/>
    <row r="338" s="24" customFormat="1" ht="12.75"/>
    <row r="339" s="24" customFormat="1" ht="12.75"/>
    <row r="340" s="24" customFormat="1" ht="12.75"/>
    <row r="341" s="24" customFormat="1" ht="12.75"/>
    <row r="342" s="24" customFormat="1" ht="12.75"/>
    <row r="343" s="24" customFormat="1" ht="12.75"/>
  </sheetData>
  <mergeCells count="5">
    <mergeCell ref="B11:C11"/>
    <mergeCell ref="P11:Q11"/>
    <mergeCell ref="R11:S11"/>
    <mergeCell ref="X11:AA11"/>
    <mergeCell ref="D11:G11"/>
  </mergeCells>
  <printOptions horizontalCentered="1" verticalCentered="1"/>
  <pageMargins left="0.1968503937007874" right="0.1968503937007874" top="0.2755905511811024" bottom="0.4330708661417323" header="0.31496062992125984" footer="0.2362204724409449"/>
  <pageSetup horizontalDpi="300" verticalDpi="300" orientation="landscape" scale="65" r:id="rId2"/>
  <headerFooter alignWithMargins="0">
    <oddFooter>&amp;R&amp;8El Departamento Administrativo Nacional de Estadística DANE se reserva los derechos de autor
Ley 23 82 /  ley 44 93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JERomeroR</dc:creator>
  <cp:keywords/>
  <dc:description/>
  <cp:lastModifiedBy>GCruzM</cp:lastModifiedBy>
  <cp:lastPrinted>2008-06-04T00:27:01Z</cp:lastPrinted>
  <dcterms:created xsi:type="dcterms:W3CDTF">1998-07-31T20:16:14Z</dcterms:created>
  <dcterms:modified xsi:type="dcterms:W3CDTF">2008-06-04T00:28:12Z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