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8315" windowHeight="11250" activeTab="0"/>
  </bookViews>
  <sheets>
    <sheet name="Régimen subsidiado" sheetId="1" r:id="rId1"/>
  </sheets>
  <externalReferences>
    <externalReference r:id="rId4"/>
    <externalReference r:id="rId5"/>
  </externalReferences>
  <definedNames>
    <definedName name="SERGIO">#REF!</definedName>
  </definedNames>
  <calcPr fullCalcOnLoad="1"/>
</workbook>
</file>

<file path=xl/sharedStrings.xml><?xml version="1.0" encoding="utf-8"?>
<sst xmlns="http://schemas.openxmlformats.org/spreadsheetml/2006/main" count="102" uniqueCount="95">
  <si>
    <t>Cuadro No 6</t>
  </si>
  <si>
    <t>Cuenta Intermedia de la Salud - CIS</t>
  </si>
  <si>
    <t>Regimen Subsidiado</t>
  </si>
  <si>
    <t>Ingresos y Gastos de las Adminsitradoras del Regimen Subsidiado - ARS, Ente Territorial,  total y total consolidado</t>
  </si>
  <si>
    <t>Año 2002</t>
  </si>
  <si>
    <t>Millones de pesos</t>
  </si>
  <si>
    <t>Conceptos</t>
  </si>
  <si>
    <t xml:space="preserve">ARS (ESS) </t>
  </si>
  <si>
    <t xml:space="preserve">ARS (CCF) </t>
  </si>
  <si>
    <t>ARS (EPSI)</t>
  </si>
  <si>
    <t xml:space="preserve">ARS  en EPS privadas   </t>
  </si>
  <si>
    <t xml:space="preserve">ARS en EPS publicas </t>
  </si>
  <si>
    <t>Total</t>
  </si>
  <si>
    <t>Ente territorial</t>
  </si>
  <si>
    <t>Total régimen subsidiado</t>
  </si>
  <si>
    <t>Total Consolidado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</si>
  <si>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</si>
  <si>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</si>
  <si>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</si>
  <si>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</si>
  <si>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</si>
  <si>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</si>
  <si>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</si>
  <si>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</si>
  <si>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</si>
  <si>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INGRESOS</t>
  </si>
  <si>
    <t>6.1</t>
  </si>
  <si>
    <t xml:space="preserve">Ingresos por UPC subsidiado </t>
  </si>
  <si>
    <t>6.2</t>
  </si>
  <si>
    <t>Pagos suplementarios hogares: cuotas moderadores, copagos, etc.</t>
  </si>
  <si>
    <t>6.3</t>
  </si>
  <si>
    <t>Otras ventas de servicios</t>
  </si>
  <si>
    <t>6.4</t>
  </si>
  <si>
    <t>Ingresos no operacionales</t>
  </si>
  <si>
    <t>6.5</t>
  </si>
  <si>
    <t>Transferencia del Gobierno (Situado fiscal)</t>
  </si>
  <si>
    <t>6.6</t>
  </si>
  <si>
    <t>Transferencia del Gobierno (Sistema general de participaciones)</t>
  </si>
  <si>
    <t>6.7</t>
  </si>
  <si>
    <t>Rentas cedidas</t>
  </si>
  <si>
    <t>6.8</t>
  </si>
  <si>
    <t>Recursos propios</t>
  </si>
  <si>
    <t>6.9</t>
  </si>
  <si>
    <t>Recursos de crédito</t>
  </si>
  <si>
    <t>6.10</t>
  </si>
  <si>
    <t>Regalías</t>
  </si>
  <si>
    <t>6.11</t>
  </si>
  <si>
    <t>Aportes departamentales</t>
  </si>
  <si>
    <t>6.12</t>
  </si>
  <si>
    <t>FOSYGA</t>
  </si>
  <si>
    <t>6.12.1</t>
  </si>
  <si>
    <t>Solidaridad</t>
  </si>
  <si>
    <t>6.12.2</t>
  </si>
  <si>
    <t>Promoción y Prevención</t>
  </si>
  <si>
    <t>6.12.3</t>
  </si>
  <si>
    <t>Ecat</t>
  </si>
  <si>
    <t>6.13</t>
  </si>
  <si>
    <t>Otros recursos</t>
  </si>
  <si>
    <t>Total Ingresos</t>
  </si>
  <si>
    <t xml:space="preserve"> </t>
  </si>
  <si>
    <t>GASTOS</t>
  </si>
  <si>
    <t>6.14</t>
  </si>
  <si>
    <t>POS del sistema subsidiado (neto)</t>
  </si>
  <si>
    <t>6.14.1</t>
  </si>
  <si>
    <t>POS del sistema subsidiado</t>
  </si>
  <si>
    <t>6.14.2</t>
  </si>
  <si>
    <t>Menos recobros</t>
  </si>
  <si>
    <t>6.15</t>
  </si>
  <si>
    <t>Primas de reaseguro por enfermedades alto costo</t>
  </si>
  <si>
    <t>6.16</t>
  </si>
  <si>
    <t>Acciones de Promoción y Prevención</t>
  </si>
  <si>
    <t>6.17</t>
  </si>
  <si>
    <t>Giros de UPC al Régimen Subsidiado</t>
  </si>
  <si>
    <t>6.18</t>
  </si>
  <si>
    <t>Subsidio a la oferta - atención a los vinculados</t>
  </si>
  <si>
    <t>6.19</t>
  </si>
  <si>
    <t>Salud de no mercado</t>
  </si>
  <si>
    <t>6.20</t>
  </si>
  <si>
    <t>Formación bruta de capital fijo</t>
  </si>
  <si>
    <t>6.21</t>
  </si>
  <si>
    <t>Gastos y costos de administración</t>
  </si>
  <si>
    <t>6.21.1</t>
  </si>
  <si>
    <t>Consumo intermedio</t>
  </si>
  <si>
    <t>ND</t>
  </si>
  <si>
    <t>6.21.2</t>
  </si>
  <si>
    <t>Remuneración a los empleados</t>
  </si>
  <si>
    <t>6.21.3</t>
  </si>
  <si>
    <t>Impuestos y otros</t>
  </si>
  <si>
    <t>6.22</t>
  </si>
  <si>
    <t>Gastos no operacionales</t>
  </si>
  <si>
    <t>Total gastos</t>
  </si>
  <si>
    <t>Diferencia entre ingresos y gastos</t>
  </si>
  <si>
    <t>Fuente:  Estados financieros  ARS: Supersalud</t>
  </si>
  <si>
    <t xml:space="preserve">             Ministerio de la Protección Social, Consorcio Fiduciario FIDUFOSYGA, Departamento Nacional de Planeación</t>
  </si>
  <si>
    <t xml:space="preserve">             Cálculos : DANE - Dirección Síntesis y Cuentas Nacionales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</si>
</sst>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_ ;_ * \-#,##0_ ;_ * &quot;-&quot;??_ ;_ @_ "/>
    <numFmt numFmtId="173" formatCode="_-* #,##0\ _€_-;\-* #,##0\ _€_-;_-* &quot;-&quot;??\ _€_-;_-@_-"/>
    <numFmt numFmtId="174" formatCode="_ [$€-2]\ * #,##0.00_ ;_ [$€-2]\ * \-#,##0.00_ ;_ [$€-2]\ * &quot;-&quot;??_ "/>
    <numFmt numFmtId="175" formatCode="0.0"/>
    <numFmt numFmtId="176" formatCode="_ * #,##0.0_ ;_ * \-#,##0.0_ ;_ * &quot;-&quot;??_ ;_ @_ "/>
    <numFmt numFmtId="177" formatCode="_ * #,##0.000_ ;_ * \-#,##0.000_ ;_ * &quot;-&quot;??_ ;_ @_ "/>
    <numFmt numFmtId="178" formatCode="#,##0.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/>
    </xf>
    <xf numFmtId="172" fontId="0" fillId="0" borderId="0" xfId="18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3" fillId="0" borderId="0" xfId="18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72" fontId="0" fillId="0" borderId="0" xfId="18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2" fontId="3" fillId="0" borderId="0" xfId="18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2" fontId="3" fillId="2" borderId="0" xfId="18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3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2" borderId="0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172" fontId="0" fillId="2" borderId="0" xfId="18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172" fontId="0" fillId="0" borderId="0" xfId="18" applyNumberFormat="1" applyFont="1" applyFill="1" applyAlignment="1">
      <alignment/>
    </xf>
    <xf numFmtId="3" fontId="3" fillId="2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3" fontId="3" fillId="2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3" fillId="2" borderId="0" xfId="0" applyFont="1" applyFill="1" applyAlignment="1">
      <alignment horizontal="right"/>
    </xf>
    <xf numFmtId="172" fontId="3" fillId="2" borderId="0" xfId="18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172" fontId="3" fillId="0" borderId="0" xfId="18" applyNumberFormat="1" applyFont="1" applyFill="1" applyAlignment="1">
      <alignment/>
    </xf>
    <xf numFmtId="0" fontId="0" fillId="2" borderId="0" xfId="0" applyFont="1" applyFill="1" applyAlignment="1">
      <alignment horizontal="right"/>
    </xf>
    <xf numFmtId="3" fontId="0" fillId="2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vertical="center"/>
    </xf>
    <xf numFmtId="172" fontId="3" fillId="0" borderId="0" xfId="18" applyNumberFormat="1" applyFont="1" applyFill="1" applyBorder="1" applyAlignment="1">
      <alignment horizontal="center"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6</xdr:col>
      <xdr:colOff>628650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lud\Cuadros%20definitivos\cuadros%20revisados%2002_08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driana%20Marcela%20Caballero\Salud\Cuadros%20definitivos\2002\Cuadros%20de%20salida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S"/>
      <sheetName val="FOSYGA"/>
      <sheetName val="Contributivo"/>
      <sheetName val="ARS"/>
      <sheetName val="Subsidiado"/>
      <sheetName val="EAS - RE"/>
      <sheetName val="seguros priv salud"/>
      <sheetName val="Riesgo profesional"/>
      <sheetName val="IP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PS"/>
      <sheetName val="FOSYGA"/>
      <sheetName val="regimen contributivo"/>
      <sheetName val="ARS"/>
      <sheetName val="Ente Territorial"/>
      <sheetName val="Régimen subsidiado"/>
      <sheetName val="EAS - RE"/>
      <sheetName val="Riesgo profesional"/>
      <sheetName val="seguros priv salud"/>
      <sheetName val=" Cuentas no consol"/>
      <sheetName val=" Cuentas consol "/>
      <sheetName val="financiacion"/>
      <sheetName val="IPS"/>
    </sheetNames>
    <sheetDataSet>
      <sheetData sheetId="3">
        <row r="16">
          <cell r="F16">
            <v>831632.3984429999</v>
          </cell>
          <cell r="G16">
            <v>309969.874241</v>
          </cell>
          <cell r="H16">
            <v>81189.350316</v>
          </cell>
          <cell r="I16">
            <v>320079</v>
          </cell>
          <cell r="J16">
            <v>366965</v>
          </cell>
        </row>
        <row r="17">
          <cell r="F17">
            <v>1719.06716691043</v>
          </cell>
          <cell r="G17">
            <v>12616.295409739494</v>
          </cell>
          <cell r="H17">
            <v>1575.4802416660013</v>
          </cell>
          <cell r="I17">
            <v>11145.564096206737</v>
          </cell>
          <cell r="J17">
            <v>2854.1016759477397</v>
          </cell>
        </row>
        <row r="18">
          <cell r="I18">
            <v>27.454221298675094</v>
          </cell>
          <cell r="J18">
            <v>14875.347413594709</v>
          </cell>
        </row>
        <row r="19">
          <cell r="F19">
            <v>29126</v>
          </cell>
          <cell r="G19">
            <v>16378.416335</v>
          </cell>
          <cell r="H19">
            <v>2078.1463590000003</v>
          </cell>
          <cell r="I19">
            <v>16386.026723831183</v>
          </cell>
          <cell r="J19">
            <v>12067.70760662267</v>
          </cell>
        </row>
        <row r="25">
          <cell r="F25">
            <v>603671.4299212238</v>
          </cell>
          <cell r="G25">
            <v>136451.9300823854</v>
          </cell>
          <cell r="H25">
            <v>56984.02322337018</v>
          </cell>
          <cell r="I25">
            <v>358632.8056843041</v>
          </cell>
          <cell r="J25">
            <v>319999.72172754345</v>
          </cell>
        </row>
        <row r="26">
          <cell r="F26">
            <v>-552.9328330895697</v>
          </cell>
          <cell r="G26">
            <v>-4057.9938342605014</v>
          </cell>
          <cell r="H26">
            <v>-506.7485263339984</v>
          </cell>
          <cell r="I26">
            <v>-3584.9374886106957</v>
          </cell>
          <cell r="J26">
            <v>-3369.4178185762185</v>
          </cell>
        </row>
        <row r="27">
          <cell r="F27">
            <v>15465.799794366878</v>
          </cell>
          <cell r="G27">
            <v>14985.652368</v>
          </cell>
          <cell r="H27">
            <v>483.46277</v>
          </cell>
        </row>
        <row r="28">
          <cell r="F28">
            <v>127849.92864704908</v>
          </cell>
          <cell r="G28">
            <v>14451.993480000001</v>
          </cell>
          <cell r="H28">
            <v>4053</v>
          </cell>
          <cell r="I28">
            <v>8832.264000000001</v>
          </cell>
          <cell r="J28">
            <v>7880.824000000001</v>
          </cell>
        </row>
        <row r="30">
          <cell r="F30">
            <v>37870.03029130363</v>
          </cell>
          <cell r="G30">
            <v>13304.4079636</v>
          </cell>
          <cell r="H30">
            <v>5357.668239999999</v>
          </cell>
          <cell r="I30">
            <v>20922.88099158644</v>
          </cell>
          <cell r="J30">
            <v>7721.671301278935</v>
          </cell>
        </row>
        <row r="31">
          <cell r="F31">
            <v>60808.881634145306</v>
          </cell>
          <cell r="G31">
            <v>15837.1448504</v>
          </cell>
          <cell r="H31">
            <v>3467</v>
          </cell>
          <cell r="I31">
            <v>23368.20475535357</v>
          </cell>
          <cell r="J31">
            <v>18875</v>
          </cell>
        </row>
        <row r="32">
          <cell r="F32">
            <v>766</v>
          </cell>
          <cell r="G32">
            <v>428.477075</v>
          </cell>
          <cell r="H32">
            <v>49</v>
          </cell>
          <cell r="I32">
            <v>993.1364699266252</v>
          </cell>
          <cell r="J32">
            <v>628</v>
          </cell>
        </row>
        <row r="33">
          <cell r="F33">
            <v>23765.51029745748</v>
          </cell>
          <cell r="G33">
            <v>459.010664</v>
          </cell>
          <cell r="H33">
            <v>6966.008517</v>
          </cell>
          <cell r="I33">
            <v>7535.667986547436</v>
          </cell>
          <cell r="J33">
            <v>8821.210394968539</v>
          </cell>
        </row>
      </sheetData>
      <sheetData sheetId="4">
        <row r="15">
          <cell r="F15">
            <v>117001.314</v>
          </cell>
        </row>
        <row r="16">
          <cell r="F16">
            <v>2591476</v>
          </cell>
        </row>
        <row r="17">
          <cell r="F17">
            <v>483618.058214</v>
          </cell>
        </row>
        <row r="18">
          <cell r="F18">
            <v>217866.85</v>
          </cell>
        </row>
        <row r="19">
          <cell r="F19">
            <v>7408.0689999999995</v>
          </cell>
        </row>
        <row r="20">
          <cell r="F20">
            <v>27772.787000000004</v>
          </cell>
        </row>
        <row r="21">
          <cell r="F21">
            <v>36314.941999999995</v>
          </cell>
        </row>
        <row r="23">
          <cell r="F23">
            <v>782840.35414531</v>
          </cell>
        </row>
        <row r="24">
          <cell r="F24">
            <v>150.599885</v>
          </cell>
        </row>
        <row r="25">
          <cell r="F25">
            <v>73696.628332</v>
          </cell>
        </row>
        <row r="26">
          <cell r="F26">
            <v>388926.92742572003</v>
          </cell>
        </row>
        <row r="30">
          <cell r="F30">
            <v>1909835.623</v>
          </cell>
        </row>
        <row r="31">
          <cell r="F31">
            <v>1536541.4168943102</v>
          </cell>
        </row>
        <row r="32">
          <cell r="F32">
            <v>1264606</v>
          </cell>
        </row>
        <row r="33">
          <cell r="F33">
            <v>65549.48200000002</v>
          </cell>
        </row>
        <row r="34">
          <cell r="F34">
            <v>139915.61320373008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showGridLines="0" tabSelected="1" zoomScale="85" zoomScaleNormal="85" workbookViewId="0" topLeftCell="A1">
      <selection activeCell="F17" sqref="F17"/>
    </sheetView>
  </sheetViews>
  <sheetFormatPr defaultColWidth="11.421875" defaultRowHeight="12.75" zeroHeight="1"/>
  <cols>
    <col min="1" max="1" width="5.140625" style="1" customWidth="1"/>
    <col min="2" max="2" width="7.140625" style="1" customWidth="1"/>
    <col min="3" max="4" width="11.421875" style="1" customWidth="1"/>
    <col min="5" max="5" width="22.8515625" style="1" customWidth="1"/>
    <col min="6" max="8" width="12.00390625" style="1" customWidth="1"/>
    <col min="9" max="9" width="14.421875" style="1" customWidth="1"/>
    <col min="10" max="10" width="15.00390625" style="1" customWidth="1"/>
    <col min="11" max="11" width="13.57421875" style="1" customWidth="1"/>
    <col min="12" max="12" width="15.00390625" style="1" bestFit="1" customWidth="1"/>
    <col min="13" max="13" width="16.140625" style="1" customWidth="1"/>
    <col min="14" max="14" width="16.8515625" style="1" customWidth="1"/>
    <col min="15" max="15" width="14.00390625" style="1" bestFit="1" customWidth="1"/>
    <col min="16" max="16384" width="0" style="1" hidden="1" customWidth="1"/>
  </cols>
  <sheetData>
    <row r="1" ht="12.75">
      <c r="F1" s="2"/>
    </row>
    <row r="2" ht="12.75">
      <c r="F2" s="2"/>
    </row>
    <row r="3" ht="12.75">
      <c r="F3" s="2"/>
    </row>
    <row r="4" ht="12.75">
      <c r="F4" s="2"/>
    </row>
    <row r="5" ht="12.75">
      <c r="F5" s="2"/>
    </row>
    <row r="6" spans="1:6" ht="12.75">
      <c r="A6" s="3" t="s">
        <v>0</v>
      </c>
      <c r="F6" s="2"/>
    </row>
    <row r="7" spans="1:9" s="4" customFormat="1" ht="12.75">
      <c r="A7" s="3" t="s">
        <v>1</v>
      </c>
      <c r="B7" s="3"/>
      <c r="C7" s="3"/>
      <c r="E7" s="3"/>
      <c r="F7" s="5"/>
      <c r="G7" s="6"/>
      <c r="H7" s="6"/>
      <c r="I7" s="7"/>
    </row>
    <row r="8" spans="1:9" s="4" customFormat="1" ht="12.75">
      <c r="A8" s="3" t="s">
        <v>2</v>
      </c>
      <c r="B8" s="3"/>
      <c r="C8" s="3"/>
      <c r="E8" s="3"/>
      <c r="F8" s="5"/>
      <c r="G8" s="6"/>
      <c r="H8" s="6"/>
      <c r="I8" s="7"/>
    </row>
    <row r="9" spans="1:9" s="4" customFormat="1" ht="12.75">
      <c r="A9" s="3" t="s">
        <v>3</v>
      </c>
      <c r="B9" s="3"/>
      <c r="C9" s="3"/>
      <c r="E9" s="3"/>
      <c r="F9" s="5"/>
      <c r="G9" s="6"/>
      <c r="H9" s="6"/>
      <c r="I9" s="7"/>
    </row>
    <row r="10" spans="1:9" s="4" customFormat="1" ht="12.75">
      <c r="A10" s="3" t="s">
        <v>4</v>
      </c>
      <c r="F10" s="7"/>
      <c r="G10" s="8"/>
      <c r="H10" s="8"/>
      <c r="I10" s="7"/>
    </row>
    <row r="11" ht="12.75">
      <c r="S11" s="4"/>
    </row>
    <row r="12" spans="14:19" ht="12.75">
      <c r="N12" s="9" t="s">
        <v>5</v>
      </c>
      <c r="S12" s="4"/>
    </row>
    <row r="13" spans="1:19" ht="56.25" customHeight="1">
      <c r="A13" s="10"/>
      <c r="B13" s="11" t="s">
        <v>6</v>
      </c>
      <c r="C13" s="11"/>
      <c r="D13" s="11"/>
      <c r="E13" s="11"/>
      <c r="F13" s="12" t="s">
        <v>7</v>
      </c>
      <c r="G13" s="12" t="s">
        <v>8</v>
      </c>
      <c r="H13" s="12" t="s">
        <v>9</v>
      </c>
      <c r="I13" s="12" t="s">
        <v>10</v>
      </c>
      <c r="J13" s="12" t="s">
        <v>11</v>
      </c>
      <c r="K13" s="12" t="s">
        <v>12</v>
      </c>
      <c r="L13" s="12" t="s">
        <v>13</v>
      </c>
      <c r="M13" s="12" t="s">
        <v>14</v>
      </c>
      <c r="N13" s="12" t="s">
        <v>15</v>
      </c>
      <c r="O13" s="13"/>
      <c r="P13" s="13"/>
      <c r="Q13" s="13"/>
      <c r="R13" s="13"/>
      <c r="S13" s="14"/>
    </row>
    <row r="14" spans="1:19" s="19" customFormat="1" ht="12.75">
      <c r="A14" s="15"/>
      <c r="B14" s="16"/>
      <c r="C14" s="16"/>
      <c r="D14" s="16"/>
      <c r="E14" s="16"/>
      <c r="F14" s="16" t="s">
        <v>16</v>
      </c>
      <c r="G14" s="16" t="s">
        <v>17</v>
      </c>
      <c r="H14" s="16" t="s">
        <v>18</v>
      </c>
      <c r="I14" s="16" t="s">
        <v>19</v>
      </c>
      <c r="J14" s="16" t="s">
        <v>20</v>
      </c>
      <c r="K14" s="16" t="s">
        <v>21</v>
      </c>
      <c r="L14" s="16" t="s">
        <v>22</v>
      </c>
      <c r="M14" s="16" t="s">
        <v>23</v>
      </c>
      <c r="N14" s="16" t="s">
        <v>24</v>
      </c>
      <c r="O14" s="17"/>
      <c r="P14" s="16"/>
      <c r="Q14" s="16"/>
      <c r="R14" s="16"/>
      <c r="S14" s="18"/>
    </row>
    <row r="15" spans="1:19" ht="12.75">
      <c r="A15" s="4"/>
      <c r="B15" s="20" t="s">
        <v>25</v>
      </c>
      <c r="C15" s="4"/>
      <c r="D15" s="4"/>
      <c r="E15" s="4"/>
      <c r="F15" s="21"/>
      <c r="G15" s="21"/>
      <c r="H15" s="21"/>
      <c r="I15" s="21"/>
      <c r="J15" s="21"/>
      <c r="K15" s="21"/>
      <c r="O15" s="22"/>
      <c r="S15" s="2"/>
    </row>
    <row r="16" spans="1:19" s="19" customFormat="1" ht="12.75">
      <c r="A16" s="23" t="s">
        <v>26</v>
      </c>
      <c r="B16" s="15" t="s">
        <v>27</v>
      </c>
      <c r="C16" s="15"/>
      <c r="D16" s="15"/>
      <c r="E16" s="15"/>
      <c r="F16" s="24">
        <f>+'[2]ARS'!F16</f>
        <v>831632.3984429999</v>
      </c>
      <c r="G16" s="24">
        <f>+'[2]ARS'!G16</f>
        <v>309969.874241</v>
      </c>
      <c r="H16" s="24">
        <f>+'[2]ARS'!H16</f>
        <v>81189.350316</v>
      </c>
      <c r="I16" s="24">
        <f>+'[2]ARS'!I16</f>
        <v>320079</v>
      </c>
      <c r="J16" s="24">
        <f>+'[2]ARS'!J16</f>
        <v>366965</v>
      </c>
      <c r="K16" s="24">
        <f>+SUM(F16:J16)</f>
        <v>1909835.623</v>
      </c>
      <c r="M16" s="25">
        <f aca="true" t="shared" si="0" ref="M16:M31">+L16+K16</f>
        <v>1909835.623</v>
      </c>
      <c r="N16" s="25"/>
      <c r="O16" s="4"/>
      <c r="Q16" s="15"/>
      <c r="S16" s="26"/>
    </row>
    <row r="17" spans="1:19" ht="12.75">
      <c r="A17" s="9" t="s">
        <v>28</v>
      </c>
      <c r="B17" s="4" t="s">
        <v>29</v>
      </c>
      <c r="C17" s="4"/>
      <c r="D17" s="4"/>
      <c r="E17" s="4"/>
      <c r="F17" s="21">
        <f>+'[2]ARS'!F17</f>
        <v>1719.06716691043</v>
      </c>
      <c r="G17" s="21">
        <f>+'[2]ARS'!G17</f>
        <v>12616.295409739494</v>
      </c>
      <c r="H17" s="21">
        <f>+'[2]ARS'!H17</f>
        <v>1575.4802416660013</v>
      </c>
      <c r="I17" s="21">
        <f>+'[2]ARS'!I17</f>
        <v>11145.564096206737</v>
      </c>
      <c r="J17" s="21">
        <f>+'[2]ARS'!J17</f>
        <v>2854.1016759477397</v>
      </c>
      <c r="K17" s="21">
        <f>+SUM(F17:J17)</f>
        <v>29910.508590470403</v>
      </c>
      <c r="M17" s="27">
        <f t="shared" si="0"/>
        <v>29910.508590470403</v>
      </c>
      <c r="N17" s="27">
        <f aca="true" t="shared" si="1" ref="N17:N31">+M17</f>
        <v>29910.508590470403</v>
      </c>
      <c r="O17" s="4"/>
      <c r="Q17" s="4"/>
      <c r="S17" s="2"/>
    </row>
    <row r="18" spans="1:19" s="19" customFormat="1" ht="12.75">
      <c r="A18" s="23" t="s">
        <v>30</v>
      </c>
      <c r="B18" s="15" t="s">
        <v>31</v>
      </c>
      <c r="C18" s="15"/>
      <c r="D18" s="15"/>
      <c r="E18" s="15"/>
      <c r="F18" s="24">
        <f>+'[2]ARS'!F18</f>
        <v>0</v>
      </c>
      <c r="G18" s="24">
        <f>+'[2]ARS'!G18</f>
        <v>0</v>
      </c>
      <c r="H18" s="24">
        <f>+'[2]ARS'!H18</f>
        <v>0</v>
      </c>
      <c r="I18" s="24">
        <f>+'[2]ARS'!I18</f>
        <v>27.454221298675094</v>
      </c>
      <c r="J18" s="24">
        <f>+'[2]ARS'!J18</f>
        <v>14875.347413594709</v>
      </c>
      <c r="K18" s="24">
        <f>+SUM(F18:J18)</f>
        <v>14902.801634893383</v>
      </c>
      <c r="M18" s="25">
        <f t="shared" si="0"/>
        <v>14902.801634893383</v>
      </c>
      <c r="N18" s="25">
        <f t="shared" si="1"/>
        <v>14902.801634893383</v>
      </c>
      <c r="O18" s="4"/>
      <c r="Q18" s="15"/>
      <c r="S18" s="26"/>
    </row>
    <row r="19" spans="1:19" ht="12.75">
      <c r="A19" s="9" t="s">
        <v>32</v>
      </c>
      <c r="B19" s="4" t="s">
        <v>33</v>
      </c>
      <c r="C19" s="4"/>
      <c r="D19" s="4"/>
      <c r="E19" s="4"/>
      <c r="F19" s="21">
        <f>+'[2]ARS'!F19</f>
        <v>29126</v>
      </c>
      <c r="G19" s="21">
        <f>+'[2]ARS'!G19</f>
        <v>16378.416335</v>
      </c>
      <c r="H19" s="21">
        <f>+'[2]ARS'!H19</f>
        <v>2078.1463590000003</v>
      </c>
      <c r="I19" s="21">
        <f>+'[2]ARS'!I19</f>
        <v>16386.026723831183</v>
      </c>
      <c r="J19" s="21">
        <f>+'[2]ARS'!J19</f>
        <v>12067.70760662267</v>
      </c>
      <c r="K19" s="21">
        <f>+SUM(F19:J19)</f>
        <v>76036.29702445386</v>
      </c>
      <c r="L19" s="2"/>
      <c r="M19" s="27">
        <f t="shared" si="0"/>
        <v>76036.29702445386</v>
      </c>
      <c r="N19" s="27">
        <f t="shared" si="1"/>
        <v>76036.29702445386</v>
      </c>
      <c r="O19" s="4"/>
      <c r="Q19" s="4"/>
      <c r="S19" s="2"/>
    </row>
    <row r="20" spans="1:19" s="19" customFormat="1" ht="12.75">
      <c r="A20" s="23" t="s">
        <v>34</v>
      </c>
      <c r="B20" s="15" t="s">
        <v>35</v>
      </c>
      <c r="D20" s="15"/>
      <c r="I20" s="24"/>
      <c r="J20" s="24"/>
      <c r="K20" s="24"/>
      <c r="L20" s="26">
        <f>+'[2]Ente Territorial'!F15</f>
        <v>117001.314</v>
      </c>
      <c r="M20" s="25">
        <f t="shared" si="0"/>
        <v>117001.314</v>
      </c>
      <c r="N20" s="25">
        <f t="shared" si="1"/>
        <v>117001.314</v>
      </c>
      <c r="O20" s="4"/>
      <c r="Q20" s="15"/>
      <c r="S20" s="26"/>
    </row>
    <row r="21" spans="1:19" ht="12.75">
      <c r="A21" s="9" t="s">
        <v>36</v>
      </c>
      <c r="B21" s="4" t="s">
        <v>37</v>
      </c>
      <c r="D21" s="4"/>
      <c r="I21" s="21"/>
      <c r="J21" s="21"/>
      <c r="K21" s="21"/>
      <c r="L21" s="2">
        <f>+'[2]Ente Territorial'!F16</f>
        <v>2591476</v>
      </c>
      <c r="M21" s="27">
        <f t="shared" si="0"/>
        <v>2591476</v>
      </c>
      <c r="N21" s="27">
        <f t="shared" si="1"/>
        <v>2591476</v>
      </c>
      <c r="O21" s="4"/>
      <c r="Q21" s="4"/>
      <c r="S21" s="2"/>
    </row>
    <row r="22" spans="1:19" s="19" customFormat="1" ht="12.75">
      <c r="A22" s="23" t="s">
        <v>38</v>
      </c>
      <c r="B22" s="15" t="s">
        <v>39</v>
      </c>
      <c r="D22" s="15"/>
      <c r="I22" s="24"/>
      <c r="J22" s="24"/>
      <c r="K22" s="24"/>
      <c r="L22" s="26">
        <f>+'[2]Ente Territorial'!F17</f>
        <v>483618.058214</v>
      </c>
      <c r="M22" s="25">
        <f t="shared" si="0"/>
        <v>483618.058214</v>
      </c>
      <c r="N22" s="25">
        <f t="shared" si="1"/>
        <v>483618.058214</v>
      </c>
      <c r="O22" s="4"/>
      <c r="Q22" s="15"/>
      <c r="S22" s="26"/>
    </row>
    <row r="23" spans="1:19" ht="12.75">
      <c r="A23" s="9" t="s">
        <v>40</v>
      </c>
      <c r="B23" s="4" t="s">
        <v>41</v>
      </c>
      <c r="D23" s="4"/>
      <c r="I23" s="21"/>
      <c r="J23" s="21"/>
      <c r="K23" s="21"/>
      <c r="L23" s="2">
        <f>+'[2]Ente Territorial'!F18</f>
        <v>217866.85</v>
      </c>
      <c r="M23" s="27">
        <f t="shared" si="0"/>
        <v>217866.85</v>
      </c>
      <c r="N23" s="27">
        <f t="shared" si="1"/>
        <v>217866.85</v>
      </c>
      <c r="O23" s="4"/>
      <c r="Q23" s="4"/>
      <c r="S23" s="2"/>
    </row>
    <row r="24" spans="1:19" s="19" customFormat="1" ht="12.75">
      <c r="A24" s="23" t="s">
        <v>42</v>
      </c>
      <c r="B24" s="15" t="s">
        <v>43</v>
      </c>
      <c r="D24" s="15"/>
      <c r="I24" s="24"/>
      <c r="J24" s="24"/>
      <c r="K24" s="24"/>
      <c r="L24" s="26">
        <f>+'[2]Ente Territorial'!F19</f>
        <v>7408.0689999999995</v>
      </c>
      <c r="M24" s="25">
        <f t="shared" si="0"/>
        <v>7408.0689999999995</v>
      </c>
      <c r="N24" s="25">
        <f t="shared" si="1"/>
        <v>7408.0689999999995</v>
      </c>
      <c r="O24" s="4"/>
      <c r="Q24" s="15"/>
      <c r="S24" s="26"/>
    </row>
    <row r="25" spans="1:19" ht="12.75">
      <c r="A25" s="9" t="s">
        <v>44</v>
      </c>
      <c r="B25" s="4" t="s">
        <v>45</v>
      </c>
      <c r="D25" s="4"/>
      <c r="G25" s="21"/>
      <c r="H25" s="21"/>
      <c r="I25" s="21"/>
      <c r="J25" s="21"/>
      <c r="K25" s="21"/>
      <c r="L25" s="2">
        <f>+'[2]Ente Territorial'!F20</f>
        <v>27772.787000000004</v>
      </c>
      <c r="M25" s="27">
        <f t="shared" si="0"/>
        <v>27772.787000000004</v>
      </c>
      <c r="N25" s="27">
        <f t="shared" si="1"/>
        <v>27772.787000000004</v>
      </c>
      <c r="O25" s="4"/>
      <c r="Q25" s="4"/>
      <c r="S25" s="2"/>
    </row>
    <row r="26" spans="1:19" s="19" customFormat="1" ht="12.75">
      <c r="A26" s="23" t="s">
        <v>46</v>
      </c>
      <c r="B26" s="15" t="s">
        <v>47</v>
      </c>
      <c r="D26" s="15"/>
      <c r="G26" s="24"/>
      <c r="H26" s="24"/>
      <c r="I26" s="24"/>
      <c r="J26" s="24"/>
      <c r="K26" s="24"/>
      <c r="L26" s="26">
        <f>+'[2]Ente Territorial'!F21</f>
        <v>36314.941999999995</v>
      </c>
      <c r="M26" s="25">
        <f t="shared" si="0"/>
        <v>36314.941999999995</v>
      </c>
      <c r="N26" s="25">
        <f t="shared" si="1"/>
        <v>36314.941999999995</v>
      </c>
      <c r="O26" s="4"/>
      <c r="Q26" s="15"/>
      <c r="S26" s="26"/>
    </row>
    <row r="27" spans="1:19" ht="12.75">
      <c r="A27" s="9" t="s">
        <v>48</v>
      </c>
      <c r="B27" s="4" t="s">
        <v>49</v>
      </c>
      <c r="C27" s="4"/>
      <c r="D27" s="4"/>
      <c r="G27" s="21"/>
      <c r="H27" s="21"/>
      <c r="I27" s="21"/>
      <c r="J27" s="21"/>
      <c r="K27" s="21"/>
      <c r="L27" s="2">
        <f>+SUM(L28:L30)</f>
        <v>856687.58236231</v>
      </c>
      <c r="M27" s="27">
        <f t="shared" si="0"/>
        <v>856687.58236231</v>
      </c>
      <c r="N27" s="27">
        <f t="shared" si="1"/>
        <v>856687.58236231</v>
      </c>
      <c r="O27" s="4"/>
      <c r="Q27" s="4"/>
      <c r="S27" s="2"/>
    </row>
    <row r="28" spans="1:19" s="19" customFormat="1" ht="12.75">
      <c r="A28" s="23"/>
      <c r="B28" s="15" t="s">
        <v>50</v>
      </c>
      <c r="C28" s="26" t="s">
        <v>51</v>
      </c>
      <c r="D28" s="15"/>
      <c r="G28" s="24"/>
      <c r="H28" s="24"/>
      <c r="I28" s="24"/>
      <c r="J28" s="24"/>
      <c r="K28" s="24"/>
      <c r="L28" s="26">
        <f>+'[2]Ente Territorial'!F23</f>
        <v>782840.35414531</v>
      </c>
      <c r="M28" s="25">
        <f t="shared" si="0"/>
        <v>782840.35414531</v>
      </c>
      <c r="N28" s="25">
        <f t="shared" si="1"/>
        <v>782840.35414531</v>
      </c>
      <c r="O28" s="4"/>
      <c r="Q28" s="15"/>
      <c r="S28" s="26"/>
    </row>
    <row r="29" spans="1:19" ht="12.75">
      <c r="A29" s="9"/>
      <c r="B29" s="4" t="s">
        <v>52</v>
      </c>
      <c r="C29" s="2" t="s">
        <v>53</v>
      </c>
      <c r="D29" s="4"/>
      <c r="G29" s="21"/>
      <c r="H29" s="21"/>
      <c r="I29" s="21"/>
      <c r="J29" s="21"/>
      <c r="K29" s="21"/>
      <c r="L29" s="2">
        <f>+'[2]Ente Territorial'!F24</f>
        <v>150.599885</v>
      </c>
      <c r="M29" s="27">
        <f t="shared" si="0"/>
        <v>150.599885</v>
      </c>
      <c r="N29" s="27">
        <f t="shared" si="1"/>
        <v>150.599885</v>
      </c>
      <c r="O29" s="4"/>
      <c r="Q29" s="4"/>
      <c r="S29" s="2"/>
    </row>
    <row r="30" spans="1:19" s="19" customFormat="1" ht="12.75">
      <c r="A30" s="23"/>
      <c r="B30" s="15" t="s">
        <v>54</v>
      </c>
      <c r="C30" s="26" t="s">
        <v>55</v>
      </c>
      <c r="D30" s="15"/>
      <c r="G30" s="24"/>
      <c r="H30" s="24"/>
      <c r="I30" s="24"/>
      <c r="J30" s="24"/>
      <c r="K30" s="24"/>
      <c r="L30" s="26">
        <f>+'[2]Ente Territorial'!F25</f>
        <v>73696.628332</v>
      </c>
      <c r="M30" s="25">
        <f t="shared" si="0"/>
        <v>73696.628332</v>
      </c>
      <c r="N30" s="25">
        <f t="shared" si="1"/>
        <v>73696.628332</v>
      </c>
      <c r="O30" s="4"/>
      <c r="Q30" s="15"/>
      <c r="S30" s="26"/>
    </row>
    <row r="31" spans="1:19" ht="12.75">
      <c r="A31" s="9" t="s">
        <v>56</v>
      </c>
      <c r="B31" s="4" t="s">
        <v>57</v>
      </c>
      <c r="C31" s="4"/>
      <c r="D31" s="4"/>
      <c r="E31" s="4"/>
      <c r="F31" s="21"/>
      <c r="G31" s="21"/>
      <c r="H31" s="21"/>
      <c r="I31" s="21"/>
      <c r="J31" s="21"/>
      <c r="K31" s="28">
        <v>0</v>
      </c>
      <c r="L31" s="29">
        <f>+'[2]Ente Territorial'!F26</f>
        <v>388926.92742572003</v>
      </c>
      <c r="M31" s="2">
        <f t="shared" si="0"/>
        <v>388926.92742572003</v>
      </c>
      <c r="N31" s="27">
        <f t="shared" si="1"/>
        <v>388926.92742572003</v>
      </c>
      <c r="O31" s="4"/>
      <c r="Q31" s="4"/>
      <c r="S31" s="2"/>
    </row>
    <row r="32" spans="1:19" s="19" customFormat="1" ht="12.75">
      <c r="A32" s="23"/>
      <c r="B32" s="15"/>
      <c r="C32" s="15"/>
      <c r="D32" s="15"/>
      <c r="E32" s="15"/>
      <c r="F32" s="24"/>
      <c r="G32" s="24"/>
      <c r="H32" s="24"/>
      <c r="I32" s="24"/>
      <c r="J32" s="24"/>
      <c r="K32" s="30"/>
      <c r="L32" s="31"/>
      <c r="M32" s="32"/>
      <c r="N32" s="32"/>
      <c r="O32" s="4"/>
      <c r="Q32" s="15"/>
      <c r="S32" s="26"/>
    </row>
    <row r="33" spans="1:19" ht="12.75">
      <c r="A33" s="9"/>
      <c r="B33" s="33" t="s">
        <v>58</v>
      </c>
      <c r="C33" s="33"/>
      <c r="D33" s="33"/>
      <c r="E33" s="33"/>
      <c r="F33" s="28">
        <f aca="true" t="shared" si="2" ref="F33:K33">+SUM(F16:F27)</f>
        <v>862477.4656099103</v>
      </c>
      <c r="G33" s="28">
        <f t="shared" si="2"/>
        <v>338964.5859857395</v>
      </c>
      <c r="H33" s="28">
        <f t="shared" si="2"/>
        <v>84842.976916666</v>
      </c>
      <c r="I33" s="28">
        <f t="shared" si="2"/>
        <v>347638.0450413366</v>
      </c>
      <c r="J33" s="28">
        <f t="shared" si="2"/>
        <v>396762.1566961651</v>
      </c>
      <c r="K33" s="28">
        <f t="shared" si="2"/>
        <v>2030685.2302498173</v>
      </c>
      <c r="L33" s="28">
        <f>+SUM(L16:L27)+L31</f>
        <v>4727072.53000203</v>
      </c>
      <c r="M33" s="28">
        <f>+SUM(M16:M27)+M31</f>
        <v>6757757.760251847</v>
      </c>
      <c r="N33" s="28">
        <f>+SUM(N16:N27)+N31</f>
        <v>4847922.137251847</v>
      </c>
      <c r="O33" s="4"/>
      <c r="Q33" s="4"/>
      <c r="S33" s="2"/>
    </row>
    <row r="34" spans="1:19" s="19" customFormat="1" ht="12.75">
      <c r="A34" s="23"/>
      <c r="B34" s="15"/>
      <c r="C34" s="15"/>
      <c r="D34" s="15"/>
      <c r="E34" s="15"/>
      <c r="F34" s="24"/>
      <c r="G34" s="24"/>
      <c r="H34" s="24"/>
      <c r="I34" s="24"/>
      <c r="J34" s="24"/>
      <c r="K34" s="24" t="s">
        <v>59</v>
      </c>
      <c r="O34" s="4"/>
      <c r="Q34" s="15"/>
      <c r="S34" s="26"/>
    </row>
    <row r="35" spans="1:19" ht="12.75">
      <c r="A35" s="9"/>
      <c r="B35" s="20" t="s">
        <v>60</v>
      </c>
      <c r="C35" s="4"/>
      <c r="D35" s="4"/>
      <c r="E35" s="4"/>
      <c r="F35" s="21"/>
      <c r="G35" s="21"/>
      <c r="H35" s="21"/>
      <c r="I35" s="21"/>
      <c r="J35" s="21"/>
      <c r="K35" s="21" t="s">
        <v>59</v>
      </c>
      <c r="O35" s="4"/>
      <c r="P35" s="4"/>
      <c r="Q35" s="4"/>
      <c r="S35" s="2"/>
    </row>
    <row r="36" spans="1:19" s="19" customFormat="1" ht="12.75">
      <c r="A36" s="23" t="s">
        <v>61</v>
      </c>
      <c r="B36" s="34" t="s">
        <v>62</v>
      </c>
      <c r="C36" s="34"/>
      <c r="D36" s="15"/>
      <c r="E36" s="15"/>
      <c r="F36" s="24">
        <f>+SUM(F37:F38)</f>
        <v>603118.4970881342</v>
      </c>
      <c r="G36" s="24">
        <f>+SUM(G37:G38)</f>
        <v>132393.9362481249</v>
      </c>
      <c r="H36" s="24">
        <f>+SUM(H37:H38)</f>
        <v>56477.274697036184</v>
      </c>
      <c r="I36" s="24">
        <f>+SUM(I37:I38)</f>
        <v>355047.8681956934</v>
      </c>
      <c r="J36" s="24">
        <f>+SUM(J37:J38)</f>
        <v>316630.30390896724</v>
      </c>
      <c r="K36" s="24">
        <f aca="true" t="shared" si="3" ref="K36:K50">+SUM(F36:J36)</f>
        <v>1463667.8801379558</v>
      </c>
      <c r="M36" s="25">
        <f aca="true" t="shared" si="4" ref="M36:M45">+L36+K36</f>
        <v>1463667.8801379558</v>
      </c>
      <c r="N36" s="25">
        <f>+M36</f>
        <v>1463667.8801379558</v>
      </c>
      <c r="O36" s="2"/>
      <c r="P36" s="15"/>
      <c r="Q36" s="15"/>
      <c r="S36" s="26"/>
    </row>
    <row r="37" spans="1:19" ht="12.75">
      <c r="A37" s="9"/>
      <c r="B37" s="35" t="s">
        <v>63</v>
      </c>
      <c r="C37" s="35" t="s">
        <v>64</v>
      </c>
      <c r="D37" s="4"/>
      <c r="E37" s="4"/>
      <c r="F37" s="21">
        <f>+'[2]ARS'!F25</f>
        <v>603671.4299212238</v>
      </c>
      <c r="G37" s="21">
        <f>+'[2]ARS'!G25</f>
        <v>136451.9300823854</v>
      </c>
      <c r="H37" s="21">
        <f>+'[2]ARS'!H25</f>
        <v>56984.02322337018</v>
      </c>
      <c r="I37" s="21">
        <f>+'[2]ARS'!I25</f>
        <v>358632.8056843041</v>
      </c>
      <c r="J37" s="21">
        <f>+'[2]ARS'!J25</f>
        <v>319999.72172754345</v>
      </c>
      <c r="K37" s="21">
        <f t="shared" si="3"/>
        <v>1475739.910638827</v>
      </c>
      <c r="M37" s="27">
        <f t="shared" si="4"/>
        <v>1475739.910638827</v>
      </c>
      <c r="N37" s="27">
        <f>+M37</f>
        <v>1475739.910638827</v>
      </c>
      <c r="O37" s="2"/>
      <c r="P37" s="4"/>
      <c r="Q37" s="4"/>
      <c r="S37" s="2"/>
    </row>
    <row r="38" spans="1:19" s="19" customFormat="1" ht="12.75" customHeight="1">
      <c r="A38" s="23"/>
      <c r="B38" s="34" t="s">
        <v>65</v>
      </c>
      <c r="C38" s="34" t="s">
        <v>66</v>
      </c>
      <c r="D38" s="15"/>
      <c r="E38" s="15"/>
      <c r="F38" s="24">
        <f>+'[2]ARS'!F26</f>
        <v>-552.9328330895697</v>
      </c>
      <c r="G38" s="24">
        <f>+'[2]ARS'!G26</f>
        <v>-4057.9938342605014</v>
      </c>
      <c r="H38" s="24">
        <f>+'[2]ARS'!H26</f>
        <v>-506.7485263339984</v>
      </c>
      <c r="I38" s="24">
        <f>+'[2]ARS'!I26</f>
        <v>-3584.9374886106957</v>
      </c>
      <c r="J38" s="24">
        <f>+'[2]ARS'!J26</f>
        <v>-3369.4178185762185</v>
      </c>
      <c r="K38" s="24">
        <f t="shared" si="3"/>
        <v>-12072.030500870984</v>
      </c>
      <c r="M38" s="25">
        <f t="shared" si="4"/>
        <v>-12072.030500870984</v>
      </c>
      <c r="N38" s="25">
        <f>+M38</f>
        <v>-12072.030500870984</v>
      </c>
      <c r="O38" s="2"/>
      <c r="P38" s="15"/>
      <c r="Q38" s="15"/>
      <c r="S38" s="26"/>
    </row>
    <row r="39" spans="1:19" ht="12.75">
      <c r="A39" s="9" t="s">
        <v>67</v>
      </c>
      <c r="B39" s="4" t="s">
        <v>68</v>
      </c>
      <c r="C39" s="4"/>
      <c r="D39" s="36"/>
      <c r="E39" s="36"/>
      <c r="F39" s="21">
        <f>+'[2]ARS'!F27</f>
        <v>15465.799794366878</v>
      </c>
      <c r="G39" s="21">
        <f>+'[2]ARS'!G27</f>
        <v>14985.652368</v>
      </c>
      <c r="H39" s="21">
        <f>+'[2]ARS'!H27</f>
        <v>483.46277</v>
      </c>
      <c r="I39" s="21">
        <f>+'[2]ARS'!I27</f>
        <v>0</v>
      </c>
      <c r="J39" s="21">
        <f>+'[2]ARS'!J27</f>
        <v>0</v>
      </c>
      <c r="K39" s="21">
        <f t="shared" si="3"/>
        <v>30934.914932366875</v>
      </c>
      <c r="M39" s="27">
        <f t="shared" si="4"/>
        <v>30934.914932366875</v>
      </c>
      <c r="N39" s="27">
        <f>+M39</f>
        <v>30934.914932366875</v>
      </c>
      <c r="O39" s="2"/>
      <c r="Q39" s="4"/>
      <c r="S39" s="2"/>
    </row>
    <row r="40" spans="1:19" s="19" customFormat="1" ht="12.75">
      <c r="A40" s="23" t="s">
        <v>69</v>
      </c>
      <c r="B40" s="15" t="s">
        <v>70</v>
      </c>
      <c r="C40" s="15"/>
      <c r="D40" s="15"/>
      <c r="E40" s="15"/>
      <c r="F40" s="24">
        <f>+'[2]ARS'!F28</f>
        <v>127849.92864704908</v>
      </c>
      <c r="G40" s="24">
        <f>+'[2]ARS'!G28</f>
        <v>14451.993480000001</v>
      </c>
      <c r="H40" s="24">
        <f>+'[2]ARS'!H28</f>
        <v>4053</v>
      </c>
      <c r="I40" s="24">
        <f>+'[2]ARS'!I28</f>
        <v>8832.264000000001</v>
      </c>
      <c r="J40" s="24">
        <f>+'[2]ARS'!J28</f>
        <v>7880.824000000001</v>
      </c>
      <c r="K40" s="24">
        <f t="shared" si="3"/>
        <v>163068.01012704906</v>
      </c>
      <c r="M40" s="25">
        <f t="shared" si="4"/>
        <v>163068.01012704906</v>
      </c>
      <c r="N40" s="25">
        <f>+M40</f>
        <v>163068.01012704906</v>
      </c>
      <c r="O40" s="2"/>
      <c r="Q40" s="37"/>
      <c r="S40" s="38"/>
    </row>
    <row r="41" spans="1:19" ht="12.75">
      <c r="A41" s="9" t="s">
        <v>71</v>
      </c>
      <c r="B41" s="4" t="s">
        <v>72</v>
      </c>
      <c r="F41" s="21"/>
      <c r="I41" s="21"/>
      <c r="J41" s="21"/>
      <c r="K41" s="21">
        <f t="shared" si="3"/>
        <v>0</v>
      </c>
      <c r="L41" s="2">
        <f>+'[2]Ente Territorial'!F30</f>
        <v>1909835.623</v>
      </c>
      <c r="M41" s="27">
        <f t="shared" si="4"/>
        <v>1909835.623</v>
      </c>
      <c r="N41" s="27"/>
      <c r="O41" s="2"/>
      <c r="Q41" s="39"/>
      <c r="S41" s="40"/>
    </row>
    <row r="42" spans="1:19" s="19" customFormat="1" ht="12.75">
      <c r="A42" s="23" t="s">
        <v>73</v>
      </c>
      <c r="B42" s="15" t="s">
        <v>74</v>
      </c>
      <c r="I42" s="24"/>
      <c r="J42" s="24"/>
      <c r="K42" s="24">
        <f t="shared" si="3"/>
        <v>0</v>
      </c>
      <c r="L42" s="26">
        <f>+'[2]Ente Territorial'!F31</f>
        <v>1536541.4168943102</v>
      </c>
      <c r="M42" s="25">
        <f t="shared" si="4"/>
        <v>1536541.4168943102</v>
      </c>
      <c r="N42" s="25">
        <f aca="true" t="shared" si="5" ref="N42:N49">+M42</f>
        <v>1536541.4168943102</v>
      </c>
      <c r="O42" s="2"/>
      <c r="Q42" s="37"/>
      <c r="S42" s="38"/>
    </row>
    <row r="43" spans="1:19" ht="12.75">
      <c r="A43" s="9" t="s">
        <v>75</v>
      </c>
      <c r="B43" s="4" t="s">
        <v>76</v>
      </c>
      <c r="I43" s="21"/>
      <c r="J43" s="21"/>
      <c r="K43" s="21">
        <f t="shared" si="3"/>
        <v>0</v>
      </c>
      <c r="L43" s="2">
        <f>+'[2]Ente Territorial'!F32</f>
        <v>1264606</v>
      </c>
      <c r="M43" s="27">
        <f t="shared" si="4"/>
        <v>1264606</v>
      </c>
      <c r="N43" s="27">
        <f t="shared" si="5"/>
        <v>1264606</v>
      </c>
      <c r="O43" s="2"/>
      <c r="Q43" s="39"/>
      <c r="S43" s="40"/>
    </row>
    <row r="44" spans="1:19" s="19" customFormat="1" ht="12.75">
      <c r="A44" s="23" t="s">
        <v>77</v>
      </c>
      <c r="B44" s="15" t="s">
        <v>78</v>
      </c>
      <c r="I44" s="24"/>
      <c r="J44" s="24"/>
      <c r="K44" s="24">
        <f t="shared" si="3"/>
        <v>0</v>
      </c>
      <c r="L44" s="26">
        <f>+'[2]Ente Territorial'!F33</f>
        <v>65549.48200000002</v>
      </c>
      <c r="M44" s="25">
        <f t="shared" si="4"/>
        <v>65549.48200000002</v>
      </c>
      <c r="N44" s="25">
        <f t="shared" si="5"/>
        <v>65549.48200000002</v>
      </c>
      <c r="O44" s="2"/>
      <c r="Q44" s="37"/>
      <c r="S44" s="38"/>
    </row>
    <row r="45" spans="1:19" ht="12.75">
      <c r="A45" s="9" t="s">
        <v>79</v>
      </c>
      <c r="B45" s="4" t="s">
        <v>80</v>
      </c>
      <c r="C45" s="4"/>
      <c r="D45" s="4"/>
      <c r="E45" s="4"/>
      <c r="F45" s="21">
        <f>+SUM(F46:F48)</f>
        <v>99444.91192544893</v>
      </c>
      <c r="G45" s="21">
        <f>+SUM(G46:G48)</f>
        <v>29570.029889</v>
      </c>
      <c r="H45" s="21">
        <f>+SUM(H46:H48)</f>
        <v>8873.668239999999</v>
      </c>
      <c r="I45" s="21">
        <f>+SUM(I46:I48)</f>
        <v>45284.222216866634</v>
      </c>
      <c r="J45" s="21">
        <f>+SUM(J46:J48)</f>
        <v>27224.671301278933</v>
      </c>
      <c r="K45" s="21">
        <f t="shared" si="3"/>
        <v>210397.5035725945</v>
      </c>
      <c r="L45" s="2">
        <f>+'[2]Ente Territorial'!F34</f>
        <v>139915.61320373008</v>
      </c>
      <c r="M45" s="27">
        <f t="shared" si="4"/>
        <v>350313.1167763246</v>
      </c>
      <c r="N45" s="27">
        <f t="shared" si="5"/>
        <v>350313.1167763246</v>
      </c>
      <c r="O45" s="2"/>
      <c r="S45" s="2"/>
    </row>
    <row r="46" spans="1:19" s="19" customFormat="1" ht="12.75">
      <c r="A46" s="23"/>
      <c r="B46" s="15" t="s">
        <v>81</v>
      </c>
      <c r="C46" s="15" t="s">
        <v>82</v>
      </c>
      <c r="D46" s="15"/>
      <c r="E46" s="15"/>
      <c r="F46" s="24">
        <f>+'[2]ARS'!F30</f>
        <v>37870.03029130363</v>
      </c>
      <c r="G46" s="24">
        <f>+'[2]ARS'!G30</f>
        <v>13304.4079636</v>
      </c>
      <c r="H46" s="24">
        <f>+'[2]ARS'!H30</f>
        <v>5357.668239999999</v>
      </c>
      <c r="I46" s="24">
        <f>+'[2]ARS'!I30</f>
        <v>20922.88099158644</v>
      </c>
      <c r="J46" s="24">
        <f>+'[2]ARS'!J30</f>
        <v>7721.671301278935</v>
      </c>
      <c r="K46" s="24">
        <f t="shared" si="3"/>
        <v>85176.65878776902</v>
      </c>
      <c r="L46" s="41" t="s">
        <v>83</v>
      </c>
      <c r="M46" s="41" t="s">
        <v>83</v>
      </c>
      <c r="N46" s="42" t="str">
        <f t="shared" si="5"/>
        <v>ND</v>
      </c>
      <c r="O46" s="2"/>
      <c r="S46" s="26"/>
    </row>
    <row r="47" spans="1:19" ht="12.75">
      <c r="A47" s="9"/>
      <c r="B47" s="4" t="s">
        <v>84</v>
      </c>
      <c r="C47" s="4" t="s">
        <v>85</v>
      </c>
      <c r="D47" s="4"/>
      <c r="E47" s="4"/>
      <c r="F47" s="21">
        <f>+'[2]ARS'!F31</f>
        <v>60808.881634145306</v>
      </c>
      <c r="G47" s="21">
        <f>+'[2]ARS'!G31</f>
        <v>15837.1448504</v>
      </c>
      <c r="H47" s="21">
        <f>+'[2]ARS'!H31</f>
        <v>3467</v>
      </c>
      <c r="I47" s="21">
        <f>+'[2]ARS'!I31</f>
        <v>23368.20475535357</v>
      </c>
      <c r="J47" s="21">
        <f>+'[2]ARS'!J31</f>
        <v>18875</v>
      </c>
      <c r="K47" s="21">
        <f t="shared" si="3"/>
        <v>122356.23123989887</v>
      </c>
      <c r="L47" s="43" t="s">
        <v>83</v>
      </c>
      <c r="M47" s="43" t="s">
        <v>83</v>
      </c>
      <c r="N47" s="44" t="str">
        <f t="shared" si="5"/>
        <v>ND</v>
      </c>
      <c r="O47" s="2"/>
      <c r="S47" s="2"/>
    </row>
    <row r="48" spans="1:19" s="19" customFormat="1" ht="12.75">
      <c r="A48" s="23"/>
      <c r="B48" s="15" t="s">
        <v>86</v>
      </c>
      <c r="C48" s="15" t="s">
        <v>87</v>
      </c>
      <c r="D48" s="15"/>
      <c r="E48" s="15"/>
      <c r="F48" s="24">
        <f>+'[2]ARS'!F32</f>
        <v>766</v>
      </c>
      <c r="G48" s="24">
        <f>+'[2]ARS'!G32</f>
        <v>428.477075</v>
      </c>
      <c r="H48" s="24">
        <f>+'[2]ARS'!H32</f>
        <v>49</v>
      </c>
      <c r="I48" s="24">
        <f>+'[2]ARS'!I32</f>
        <v>993.1364699266252</v>
      </c>
      <c r="J48" s="24">
        <f>+'[2]ARS'!J32</f>
        <v>628</v>
      </c>
      <c r="K48" s="24">
        <f t="shared" si="3"/>
        <v>2864.6135449266253</v>
      </c>
      <c r="L48" s="41" t="s">
        <v>83</v>
      </c>
      <c r="M48" s="41" t="s">
        <v>83</v>
      </c>
      <c r="N48" s="42" t="str">
        <f t="shared" si="5"/>
        <v>ND</v>
      </c>
      <c r="O48" s="2"/>
      <c r="S48" s="26"/>
    </row>
    <row r="49" spans="1:19" ht="12.75">
      <c r="A49" s="9" t="s">
        <v>88</v>
      </c>
      <c r="B49" s="4" t="s">
        <v>89</v>
      </c>
      <c r="C49" s="4"/>
      <c r="D49" s="4"/>
      <c r="E49" s="4"/>
      <c r="F49" s="21">
        <f>+'[2]ARS'!F33</f>
        <v>23765.51029745748</v>
      </c>
      <c r="G49" s="21">
        <f>+'[2]ARS'!G33</f>
        <v>459.010664</v>
      </c>
      <c r="H49" s="21">
        <f>+'[2]ARS'!H33</f>
        <v>6966.008517</v>
      </c>
      <c r="I49" s="21">
        <f>+'[2]ARS'!I33</f>
        <v>7535.667986547436</v>
      </c>
      <c r="J49" s="21">
        <f>+'[2]ARS'!J33</f>
        <v>8821.210394968539</v>
      </c>
      <c r="K49" s="21">
        <f t="shared" si="3"/>
        <v>47547.40785997346</v>
      </c>
      <c r="M49" s="27">
        <f>+L49+K49</f>
        <v>47547.40785997346</v>
      </c>
      <c r="N49" s="27">
        <f t="shared" si="5"/>
        <v>47547.40785997346</v>
      </c>
      <c r="O49" s="2"/>
      <c r="S49" s="2"/>
    </row>
    <row r="50" spans="1:19" s="19" customFormat="1" ht="12.75">
      <c r="A50" s="15"/>
      <c r="B50" s="15"/>
      <c r="C50" s="15"/>
      <c r="D50" s="15"/>
      <c r="E50" s="15"/>
      <c r="F50" s="24"/>
      <c r="G50" s="24"/>
      <c r="H50" s="24"/>
      <c r="I50" s="24"/>
      <c r="J50" s="24"/>
      <c r="K50" s="24">
        <f t="shared" si="3"/>
        <v>0</v>
      </c>
      <c r="M50" s="31"/>
      <c r="N50" s="32" t="s">
        <v>59</v>
      </c>
      <c r="O50" s="4"/>
      <c r="S50" s="26"/>
    </row>
    <row r="51" spans="1:19" ht="12.75">
      <c r="A51" s="4"/>
      <c r="B51" s="33" t="s">
        <v>90</v>
      </c>
      <c r="C51" s="45"/>
      <c r="D51" s="45"/>
      <c r="E51" s="45"/>
      <c r="F51" s="28">
        <f aca="true" t="shared" si="6" ref="F51:N51">+F36+SUM(F39:F45)+F49</f>
        <v>869644.6477524566</v>
      </c>
      <c r="G51" s="28">
        <f t="shared" si="6"/>
        <v>191860.62264912488</v>
      </c>
      <c r="H51" s="28">
        <f t="shared" si="6"/>
        <v>76853.41422403618</v>
      </c>
      <c r="I51" s="28">
        <f t="shared" si="6"/>
        <v>416700.0223991075</v>
      </c>
      <c r="J51" s="28">
        <f t="shared" si="6"/>
        <v>360557.0096052147</v>
      </c>
      <c r="K51" s="28">
        <f t="shared" si="6"/>
        <v>1915615.7166299396</v>
      </c>
      <c r="L51" s="28">
        <f t="shared" si="6"/>
        <v>4916448.13509804</v>
      </c>
      <c r="M51" s="28">
        <f t="shared" si="6"/>
        <v>6832063.85172798</v>
      </c>
      <c r="N51" s="28">
        <f t="shared" si="6"/>
        <v>4922228.22872798</v>
      </c>
      <c r="O51" s="4"/>
      <c r="S51" s="7"/>
    </row>
    <row r="52" spans="1:19" ht="12.75">
      <c r="A52" s="46"/>
      <c r="B52" s="47" t="s">
        <v>91</v>
      </c>
      <c r="C52" s="47"/>
      <c r="D52" s="47"/>
      <c r="E52" s="47"/>
      <c r="F52" s="48">
        <f aca="true" t="shared" si="7" ref="F52:N52">+F33-F51</f>
        <v>-7167.182142546284</v>
      </c>
      <c r="G52" s="48">
        <f t="shared" si="7"/>
        <v>147103.9633366146</v>
      </c>
      <c r="H52" s="48">
        <f t="shared" si="7"/>
        <v>7989.562692629814</v>
      </c>
      <c r="I52" s="48">
        <f t="shared" si="7"/>
        <v>-69061.9773577709</v>
      </c>
      <c r="J52" s="48">
        <f t="shared" si="7"/>
        <v>36205.1470909504</v>
      </c>
      <c r="K52" s="48">
        <f t="shared" si="7"/>
        <v>115069.51361987763</v>
      </c>
      <c r="L52" s="48">
        <f t="shared" si="7"/>
        <v>-189375.6050960105</v>
      </c>
      <c r="M52" s="48">
        <f t="shared" si="7"/>
        <v>-74306.0914761331</v>
      </c>
      <c r="N52" s="48">
        <f t="shared" si="7"/>
        <v>-74306.09147613216</v>
      </c>
      <c r="Q52" s="8"/>
      <c r="S52" s="14"/>
    </row>
    <row r="53" spans="1:19" ht="12.75">
      <c r="A53" s="49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13"/>
      <c r="P53" s="13"/>
      <c r="Q53" s="13"/>
      <c r="R53" s="13"/>
      <c r="S53" s="52"/>
    </row>
    <row r="54" spans="15:19" ht="12.75">
      <c r="O54" s="13"/>
      <c r="P54" s="13"/>
      <c r="Q54" s="13"/>
      <c r="R54" s="13"/>
      <c r="S54" s="52"/>
    </row>
    <row r="55" spans="1:19" ht="12.75">
      <c r="A55" s="7" t="s">
        <v>92</v>
      </c>
      <c r="S55" s="4"/>
    </row>
    <row r="56" spans="1:19" ht="12.75">
      <c r="A56" s="7" t="s">
        <v>93</v>
      </c>
      <c r="S56" s="4"/>
    </row>
    <row r="57" ht="12.75">
      <c r="A57" s="7" t="s">
        <v>94</v>
      </c>
    </row>
    <row r="58" ht="12.75"/>
  </sheetData>
  <mergeCells count="14">
    <mergeCell ref="F52:F53"/>
    <mergeCell ref="G52:G53"/>
    <mergeCell ref="I52:I53"/>
    <mergeCell ref="H52:H53"/>
    <mergeCell ref="B13:E13"/>
    <mergeCell ref="B33:E33"/>
    <mergeCell ref="S53:S54"/>
    <mergeCell ref="B51:E51"/>
    <mergeCell ref="L52:L53"/>
    <mergeCell ref="M52:M53"/>
    <mergeCell ref="N52:N53"/>
    <mergeCell ref="J52:J53"/>
    <mergeCell ref="K52:K53"/>
    <mergeCell ref="B52:E53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AMCaballeroO</dc:creator>
  <cp:keywords/>
  <dc:description/>
  <cp:lastModifiedBy>AMCaballeroO</cp:lastModifiedBy>
  <dcterms:created xsi:type="dcterms:W3CDTF">2008-06-16T16:07:06Z</dcterms:created>
  <dcterms:modified xsi:type="dcterms:W3CDTF">2008-06-16T16:07:19Z</dcterms:modified>
  <cp:category/>
  <cp:version/>
  <cp:contentType/>
  <cp:contentStatus/>
</cp:coreProperties>
</file>