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11640"/>
  </bookViews>
  <sheets>
    <sheet name="Supervisores y Recolectores " sheetId="3" r:id="rId1"/>
  </sheets>
  <definedNames>
    <definedName name="Z_8055D9B7_6685_46CB_8EF3_A80141B1F2E6_.wvu.Cols" localSheetId="0" hidden="1">'Supervisores y Recolectores '!$L:$L</definedName>
  </definedNames>
  <calcPr calcId="144525"/>
  <customWorkbookViews>
    <customWorkbookView name="William Segundo Barreto Barrios - Vista personalizada" guid="{8055D9B7-6685-46CB-8EF3-A80141B1F2E6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K54" i="3" l="1"/>
  <c r="M54" i="3" s="1"/>
  <c r="M53" i="3"/>
  <c r="K53" i="3"/>
  <c r="L53" i="3" s="1"/>
  <c r="M52" i="3"/>
  <c r="L52" i="3"/>
  <c r="K52" i="3"/>
  <c r="K51" i="3"/>
  <c r="M51" i="3" s="1"/>
  <c r="K50" i="3"/>
  <c r="M50" i="3" s="1"/>
  <c r="M49" i="3"/>
  <c r="K49" i="3"/>
  <c r="L49" i="3" s="1"/>
  <c r="M48" i="3"/>
  <c r="L48" i="3"/>
  <c r="K48" i="3"/>
  <c r="K47" i="3"/>
  <c r="M47" i="3" s="1"/>
  <c r="K46" i="3"/>
  <c r="M46" i="3" s="1"/>
  <c r="M45" i="3"/>
  <c r="K45" i="3"/>
  <c r="L45" i="3" s="1"/>
  <c r="M44" i="3"/>
  <c r="L44" i="3"/>
  <c r="K44" i="3"/>
  <c r="K43" i="3"/>
  <c r="M43" i="3" s="1"/>
  <c r="K42" i="3"/>
  <c r="M42" i="3" s="1"/>
  <c r="M41" i="3"/>
  <c r="K41" i="3"/>
  <c r="L41" i="3" s="1"/>
  <c r="M40" i="3"/>
  <c r="L40" i="3"/>
  <c r="K40" i="3"/>
  <c r="K39" i="3"/>
  <c r="M39" i="3" s="1"/>
  <c r="K38" i="3"/>
  <c r="M38" i="3" s="1"/>
  <c r="M37" i="3"/>
  <c r="K37" i="3"/>
  <c r="L37" i="3" s="1"/>
  <c r="M36" i="3"/>
  <c r="L36" i="3"/>
  <c r="K36" i="3"/>
  <c r="K35" i="3"/>
  <c r="M35" i="3" s="1"/>
  <c r="K34" i="3"/>
  <c r="M34" i="3" s="1"/>
  <c r="M33" i="3"/>
  <c r="K33" i="3"/>
  <c r="L33" i="3" s="1"/>
  <c r="M32" i="3"/>
  <c r="L32" i="3"/>
  <c r="K32" i="3"/>
  <c r="K31" i="3"/>
  <c r="M31" i="3" s="1"/>
  <c r="K30" i="3"/>
  <c r="M30" i="3" s="1"/>
  <c r="M29" i="3"/>
  <c r="K29" i="3"/>
  <c r="L29" i="3" s="1"/>
  <c r="M28" i="3"/>
  <c r="L28" i="3"/>
  <c r="K28" i="3"/>
  <c r="L47" i="3" l="1"/>
  <c r="L51" i="3"/>
  <c r="L31" i="3"/>
  <c r="L35" i="3"/>
  <c r="L39" i="3"/>
  <c r="L43" i="3"/>
  <c r="K25" i="3"/>
  <c r="L30" i="3"/>
  <c r="L34" i="3"/>
  <c r="L38" i="3"/>
  <c r="L42" i="3"/>
  <c r="L46" i="3"/>
  <c r="L50" i="3"/>
  <c r="L54" i="3"/>
  <c r="K22" i="3"/>
  <c r="M22" i="3" s="1"/>
  <c r="K21" i="3"/>
  <c r="M21" i="3" s="1"/>
  <c r="K17" i="3"/>
  <c r="M17" i="3" s="1"/>
  <c r="K13" i="3"/>
  <c r="M13" i="3" s="1"/>
  <c r="K9" i="3"/>
  <c r="M9" i="3" s="1"/>
  <c r="K11" i="3"/>
  <c r="K20" i="3"/>
  <c r="M20" i="3" s="1"/>
  <c r="K18" i="3"/>
  <c r="M18" i="3" s="1"/>
  <c r="K14" i="3"/>
  <c r="M14" i="3" s="1"/>
  <c r="K19" i="3"/>
  <c r="M19" i="3" s="1"/>
  <c r="K15" i="3"/>
  <c r="M15" i="3" s="1"/>
  <c r="K16" i="3"/>
  <c r="M16" i="3" s="1"/>
  <c r="K12" i="3"/>
  <c r="M12" i="3" s="1"/>
  <c r="K10" i="3"/>
  <c r="M11" i="3" s="1"/>
  <c r="M10" i="3" l="1"/>
  <c r="L16" i="3" l="1"/>
  <c r="L19" i="3"/>
  <c r="L18" i="3"/>
  <c r="L10" i="3"/>
  <c r="L13" i="3"/>
  <c r="L21" i="3"/>
  <c r="L12" i="3"/>
  <c r="L15" i="3"/>
  <c r="L14" i="3"/>
  <c r="L20" i="3"/>
  <c r="L17" i="3"/>
  <c r="L22" i="3"/>
  <c r="L11" i="3"/>
  <c r="L9" i="3"/>
  <c r="K6" i="3" l="1"/>
</calcChain>
</file>

<file path=xl/sharedStrings.xml><?xml version="1.0" encoding="utf-8"?>
<sst xmlns="http://schemas.openxmlformats.org/spreadsheetml/2006/main" count="112" uniqueCount="61">
  <si>
    <t>Cedula</t>
  </si>
  <si>
    <t>Nombre</t>
  </si>
  <si>
    <t>Total(100%)</t>
  </si>
  <si>
    <t>Rol</t>
  </si>
  <si>
    <t>Nota: la calificación es de 0,0 a 5,0</t>
  </si>
  <si>
    <t>Datos Básicos</t>
  </si>
  <si>
    <t>Prueba General (25%)</t>
  </si>
  <si>
    <t>Promedio:</t>
  </si>
  <si>
    <t>N°</t>
  </si>
  <si>
    <t>REGION</t>
  </si>
  <si>
    <t>Estado</t>
  </si>
  <si>
    <t>SUPERVISOR</t>
  </si>
  <si>
    <t>Cartografia(20%)</t>
  </si>
  <si>
    <t>Tematica (20%)</t>
  </si>
  <si>
    <t>Sistemas(20%)</t>
  </si>
  <si>
    <t>Operativo(15%)</t>
  </si>
  <si>
    <t>ENCUESTADOR</t>
  </si>
  <si>
    <t>ANGELICA MARIA PEREZ BARACALDO</t>
  </si>
  <si>
    <t>JORGE ARMANDO MONTAÑA</t>
  </si>
  <si>
    <t>MAURICIO EDUARDO LOPEZ PEDREROS</t>
  </si>
  <si>
    <t>MARTHA YANETH VEGA ROA</t>
  </si>
  <si>
    <t>WILLINGTON GIOVANNY GONZALEZ RODRIGUEZ</t>
  </si>
  <si>
    <t>WILSON ALEXIS MENESES RIVERA</t>
  </si>
  <si>
    <t>MIGUEL ANGEL MELGAREJO CACERES</t>
  </si>
  <si>
    <t>ALVARO AUGUSTO SANDOVAL VALENCIA</t>
  </si>
  <si>
    <t>ANA HERMELINDA ROMERO VARGAS</t>
  </si>
  <si>
    <t>LYDA GONZALEZ TORRES</t>
  </si>
  <si>
    <t>NURY CAROLINA BARAJAS NIÑO</t>
  </si>
  <si>
    <t>JENNY ROCIO MEJIA PALENCIA</t>
  </si>
  <si>
    <t>ANDREA CATALINA MEJIA ZARATE</t>
  </si>
  <si>
    <t>GINA LIZETH SAENZ LEGUIZAMON</t>
  </si>
  <si>
    <t>MARTHA LILIANA ADARME NIÑO</t>
  </si>
  <si>
    <t>ANGELO JOSE MORENO ROA</t>
  </si>
  <si>
    <t>RODRIGO SUAREZ AVILA</t>
  </si>
  <si>
    <t>MARIA CRISTINA SALAMANCA CANARIA</t>
  </si>
  <si>
    <t>SEGUNDA ESTUPIÑAN SANCHEZ</t>
  </si>
  <si>
    <t>EDGAR CAICEDO ROCHA</t>
  </si>
  <si>
    <t>MARIA DEL CARMEN FUENTES SANDOVAL</t>
  </si>
  <si>
    <t>LUZ ENITH FONSECA SANABRIA</t>
  </si>
  <si>
    <t>PABLO ARTURO JIMENEZ GALINDO</t>
  </si>
  <si>
    <t>MILTON CAMILO MEJIA SIERRA</t>
  </si>
  <si>
    <t>CESAR FERNANDO CALVO MEJIA</t>
  </si>
  <si>
    <t>JOSE HERNAN ROJAS SANCHEZ</t>
  </si>
  <si>
    <t>CESAR ORLANDO DIAZ CARDENAS</t>
  </si>
  <si>
    <t>JOSÉ OMAR NIÑO BERNAL</t>
  </si>
  <si>
    <t>DORIS BONILLA SOCADAGUI</t>
  </si>
  <si>
    <t>KAREN LORENA MARTINEZ COLMENARES</t>
  </si>
  <si>
    <t>LUZ MARINA ESPITIA CELY</t>
  </si>
  <si>
    <t>MANUEL DARIO NOVOA BOHORQUEZ</t>
  </si>
  <si>
    <t>NELSON JAVIER PULIDO NIÑO</t>
  </si>
  <si>
    <t>LIDA SOFIA CASTRO GARCIA</t>
  </si>
  <si>
    <t>HECTOR JULIO BARRERA CUESTA</t>
  </si>
  <si>
    <t>YANIRY QUITIAN ANGULO</t>
  </si>
  <si>
    <t>CLAUDIA MARCELA ORTEGON SAENZ</t>
  </si>
  <si>
    <t>CARLOS ARMANDO RINCON</t>
  </si>
  <si>
    <t xml:space="preserve">02-BOYACA- CUNDINAMARCA </t>
  </si>
  <si>
    <t>02-BOYACA- CUNDINAMARCA</t>
  </si>
  <si>
    <t>Calificaciones Supervisores  Entrenamiento ENA Primer Semestre 2013.</t>
  </si>
  <si>
    <t>Calificaciones Recolectores   Entrenamiento ENA Primer Semestre 2013.</t>
  </si>
  <si>
    <t xml:space="preserve">RECEPCION DE DOCUMENTOS  - Región 2 BOYACA - CUNDINAMARCA  :   Miercoles  22 de mayo,  de 9:00  a 12m   Recolectores  y en la tarde Supervisores </t>
  </si>
  <si>
    <t xml:space="preserve">LISTADO DE SELECCIONADOS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</si>
</sst>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4"/>
      <color theme="0"/>
      <name val="Arial Narrow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000000"/>
      <name val="Arial"/>
      <family val="2"/>
    </font>
    <font>
      <sz val="12"/>
      <color rgb="FF000000"/>
      <name val="Arial Narrow"/>
      <family val="2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42D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Border="1"/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6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3" fillId="5" borderId="0" xfId="0" applyFont="1" applyFill="1" applyBorder="1"/>
    <xf numFmtId="0" fontId="9" fillId="5" borderId="1" xfId="0" applyFont="1" applyFill="1" applyBorder="1" applyAlignment="1">
      <alignment horizontal="right"/>
    </xf>
    <xf numFmtId="0" fontId="8" fillId="5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5" fontId="7" fillId="2" borderId="5" xfId="1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/>
    </xf>
    <xf numFmtId="0" fontId="1" fillId="3" borderId="0" xfId="0" applyFont="1" applyFill="1" applyBorder="1"/>
    <xf numFmtId="0" fontId="8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642D"/>
      <color rgb="FF004C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N55"/>
  <sheetViews>
    <sheetView tabSelected="1" zoomScale="85" zoomScaleNormal="85" workbookViewId="0">
      <selection activeCell="D59" sqref="D59"/>
    </sheetView>
  </sheetViews>
  <sheetFormatPr baseColWidth="10" defaultRowHeight="16.5" x14ac:dyDescent="0.3"/>
  <cols>
    <col min="1" max="1" width="8" style="1" customWidth="1"/>
    <col min="2" max="2" width="6.140625" style="1" customWidth="1"/>
    <col min="3" max="3" width="16.5703125" style="1" customWidth="1"/>
    <col min="4" max="4" width="36.28515625" style="1" customWidth="1"/>
    <col min="5" max="5" width="17.7109375" style="1" customWidth="1"/>
    <col min="6" max="6" width="14" style="1" bestFit="1" customWidth="1"/>
    <col min="7" max="7" width="13.85546875" style="1" bestFit="1" customWidth="1"/>
    <col min="8" max="8" width="14.85546875" style="1" bestFit="1" customWidth="1"/>
    <col min="9" max="9" width="17" style="1" customWidth="1"/>
    <col min="10" max="10" width="19.7109375" style="1" bestFit="1" customWidth="1"/>
    <col min="11" max="11" width="13" style="1" customWidth="1"/>
    <col min="12" max="12" width="0" style="1" hidden="1" customWidth="1"/>
    <col min="13" max="13" width="19.28515625" style="1" customWidth="1"/>
    <col min="14" max="16384" width="11.42578125" style="1"/>
  </cols>
  <sheetData>
    <row r="3" spans="2:14" ht="20.25" x14ac:dyDescent="0.3">
      <c r="B3" s="34" t="s">
        <v>59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4" ht="17.25" thickBot="1" x14ac:dyDescent="0.35"/>
    <row r="5" spans="2:14" ht="19.5" thickBot="1" x14ac:dyDescent="0.35">
      <c r="B5" s="31" t="s">
        <v>60</v>
      </c>
      <c r="M5" s="12"/>
      <c r="N5" s="7"/>
    </row>
    <row r="6" spans="2:14" ht="19.5" thickBot="1" x14ac:dyDescent="0.35">
      <c r="B6" s="13"/>
      <c r="C6" s="32" t="s">
        <v>57</v>
      </c>
      <c r="D6" s="32"/>
      <c r="E6" s="32"/>
      <c r="F6" s="32"/>
      <c r="G6" s="32"/>
      <c r="H6" s="14" t="s">
        <v>9</v>
      </c>
      <c r="I6" s="18" t="s">
        <v>55</v>
      </c>
      <c r="J6" s="14" t="s">
        <v>7</v>
      </c>
      <c r="K6" s="7">
        <f>+SUM(K9:K22)/(COUNTA(K9:K22)-SUM(L9:L22))</f>
        <v>4.2659090909090907</v>
      </c>
      <c r="L6" s="15"/>
      <c r="M6" s="16"/>
      <c r="N6" s="7"/>
    </row>
    <row r="7" spans="2:14" ht="19.5" thickBot="1" x14ac:dyDescent="0.35">
      <c r="B7" s="13"/>
      <c r="C7" s="32" t="s">
        <v>5</v>
      </c>
      <c r="D7" s="32"/>
      <c r="E7" s="32"/>
      <c r="F7" s="32"/>
      <c r="G7" s="32"/>
      <c r="H7" s="32"/>
      <c r="I7" s="32"/>
      <c r="J7" s="32"/>
      <c r="K7" s="17"/>
      <c r="L7" s="15"/>
      <c r="M7" s="17"/>
    </row>
    <row r="8" spans="2:14" ht="17.25" thickBot="1" x14ac:dyDescent="0.35">
      <c r="B8" s="2" t="s">
        <v>8</v>
      </c>
      <c r="C8" s="22" t="s">
        <v>0</v>
      </c>
      <c r="D8" s="22" t="s">
        <v>1</v>
      </c>
      <c r="E8" s="2" t="s">
        <v>3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6</v>
      </c>
      <c r="K8" s="2" t="s">
        <v>2</v>
      </c>
      <c r="M8" s="2" t="s">
        <v>10</v>
      </c>
    </row>
    <row r="9" spans="2:14" ht="19.5" thickBot="1" x14ac:dyDescent="0.35">
      <c r="B9" s="19">
        <v>1</v>
      </c>
      <c r="C9" s="28">
        <v>74348070</v>
      </c>
      <c r="D9" s="28" t="s">
        <v>51</v>
      </c>
      <c r="E9" s="21" t="s">
        <v>11</v>
      </c>
      <c r="F9" s="10">
        <v>5</v>
      </c>
      <c r="G9" s="10">
        <v>4.9000000000000004</v>
      </c>
      <c r="H9" s="10">
        <v>4.5</v>
      </c>
      <c r="I9" s="10">
        <v>4.5999999999999996</v>
      </c>
      <c r="J9" s="10">
        <v>4.7</v>
      </c>
      <c r="K9" s="10">
        <f t="shared" ref="K9:K21" si="0">+F9*0.2+G9*0.2+H9*0.2+I9*0.15+J9*0.25</f>
        <v>4.7450000000000001</v>
      </c>
      <c r="L9" s="1">
        <f t="shared" ref="L9:L21" si="1">+IF(K9=0,1,0)</f>
        <v>0</v>
      </c>
      <c r="M9" s="11" t="str">
        <f t="shared" ref="M9:M16" si="2">+IF(K9&lt;3,"NO PRESELECCIONADO","SELECCIONADO")</f>
        <v>SELECCIONADO</v>
      </c>
    </row>
    <row r="10" spans="2:14" ht="19.5" thickBot="1" x14ac:dyDescent="0.35">
      <c r="B10" s="20">
        <v>2</v>
      </c>
      <c r="C10" s="27">
        <v>6775762</v>
      </c>
      <c r="D10" s="27" t="s">
        <v>42</v>
      </c>
      <c r="E10" s="21" t="s">
        <v>11</v>
      </c>
      <c r="F10" s="7">
        <v>5</v>
      </c>
      <c r="G10" s="7">
        <v>4.75</v>
      </c>
      <c r="H10" s="7">
        <v>4</v>
      </c>
      <c r="I10" s="7">
        <v>5</v>
      </c>
      <c r="J10" s="7">
        <v>4.5999999999999996</v>
      </c>
      <c r="K10" s="7">
        <f t="shared" si="0"/>
        <v>4.6500000000000004</v>
      </c>
      <c r="L10" s="1">
        <f t="shared" si="1"/>
        <v>0</v>
      </c>
      <c r="M10" s="11" t="str">
        <f t="shared" si="2"/>
        <v>SELECCIONADO</v>
      </c>
    </row>
    <row r="11" spans="2:14" ht="19.5" thickBot="1" x14ac:dyDescent="0.35">
      <c r="B11" s="19">
        <v>3</v>
      </c>
      <c r="C11" s="27">
        <v>23913801</v>
      </c>
      <c r="D11" s="27" t="s">
        <v>50</v>
      </c>
      <c r="E11" s="21" t="s">
        <v>11</v>
      </c>
      <c r="F11" s="7">
        <v>4.5</v>
      </c>
      <c r="G11" s="7">
        <v>4.4000000000000004</v>
      </c>
      <c r="H11" s="7">
        <v>5</v>
      </c>
      <c r="I11" s="7">
        <v>5</v>
      </c>
      <c r="J11" s="7">
        <v>4.4000000000000004</v>
      </c>
      <c r="K11" s="7">
        <f t="shared" si="0"/>
        <v>4.6300000000000008</v>
      </c>
      <c r="L11" s="1">
        <f t="shared" si="1"/>
        <v>0</v>
      </c>
      <c r="M11" s="11" t="str">
        <f t="shared" si="2"/>
        <v>SELECCIONADO</v>
      </c>
    </row>
    <row r="12" spans="2:14" ht="19.5" thickBot="1" x14ac:dyDescent="0.35">
      <c r="B12" s="20">
        <v>4</v>
      </c>
      <c r="C12" s="28">
        <v>79732299</v>
      </c>
      <c r="D12" s="28" t="s">
        <v>43</v>
      </c>
      <c r="E12" s="21" t="s">
        <v>11</v>
      </c>
      <c r="F12" s="10">
        <v>4.8</v>
      </c>
      <c r="G12" s="10">
        <v>4.9000000000000004</v>
      </c>
      <c r="H12" s="10">
        <v>5</v>
      </c>
      <c r="I12" s="10">
        <v>4</v>
      </c>
      <c r="J12" s="10">
        <v>3.9</v>
      </c>
      <c r="K12" s="10">
        <f t="shared" si="0"/>
        <v>4.5149999999999997</v>
      </c>
      <c r="L12" s="1">
        <f t="shared" si="1"/>
        <v>0</v>
      </c>
      <c r="M12" s="11" t="str">
        <f t="shared" si="2"/>
        <v>SELECCIONADO</v>
      </c>
    </row>
    <row r="13" spans="2:14" ht="19.5" thickBot="1" x14ac:dyDescent="0.35">
      <c r="B13" s="19">
        <v>5</v>
      </c>
      <c r="C13" s="27">
        <v>40021200</v>
      </c>
      <c r="D13" s="27" t="s">
        <v>52</v>
      </c>
      <c r="E13" s="21" t="s">
        <v>11</v>
      </c>
      <c r="F13" s="7">
        <v>4.5999999999999996</v>
      </c>
      <c r="G13" s="7">
        <v>4.25</v>
      </c>
      <c r="H13" s="7">
        <v>4.4000000000000004</v>
      </c>
      <c r="I13" s="7">
        <v>5</v>
      </c>
      <c r="J13" s="7">
        <v>4.4000000000000004</v>
      </c>
      <c r="K13" s="7">
        <f t="shared" si="0"/>
        <v>4.5</v>
      </c>
      <c r="L13" s="1">
        <f t="shared" si="1"/>
        <v>0</v>
      </c>
      <c r="M13" s="11" t="str">
        <f t="shared" si="2"/>
        <v>SELECCIONADO</v>
      </c>
    </row>
    <row r="14" spans="2:14" ht="19.5" thickBot="1" x14ac:dyDescent="0.35">
      <c r="B14" s="20">
        <v>6</v>
      </c>
      <c r="C14" s="28">
        <v>46365090</v>
      </c>
      <c r="D14" s="28" t="s">
        <v>47</v>
      </c>
      <c r="E14" s="21" t="s">
        <v>11</v>
      </c>
      <c r="F14" s="10">
        <v>4.5999999999999996</v>
      </c>
      <c r="G14" s="10">
        <v>4.5</v>
      </c>
      <c r="H14" s="10">
        <v>4.3</v>
      </c>
      <c r="I14" s="10">
        <v>4.8</v>
      </c>
      <c r="J14" s="10">
        <v>4</v>
      </c>
      <c r="K14" s="10">
        <f t="shared" si="0"/>
        <v>4.3999999999999995</v>
      </c>
      <c r="L14" s="1">
        <f t="shared" si="1"/>
        <v>0</v>
      </c>
      <c r="M14" s="11" t="str">
        <f t="shared" si="2"/>
        <v>SELECCIONADO</v>
      </c>
    </row>
    <row r="15" spans="2:14" ht="19.5" thickBot="1" x14ac:dyDescent="0.35">
      <c r="B15" s="19">
        <v>7</v>
      </c>
      <c r="C15" s="28">
        <v>46664865</v>
      </c>
      <c r="D15" s="28" t="s">
        <v>45</v>
      </c>
      <c r="E15" s="21" t="s">
        <v>11</v>
      </c>
      <c r="F15" s="10">
        <v>4.5999999999999996</v>
      </c>
      <c r="G15" s="10">
        <v>4.0999999999999996</v>
      </c>
      <c r="H15" s="10">
        <v>4.5</v>
      </c>
      <c r="I15" s="10">
        <v>4</v>
      </c>
      <c r="J15" s="10">
        <v>4.2</v>
      </c>
      <c r="K15" s="10">
        <f t="shared" si="0"/>
        <v>4.29</v>
      </c>
      <c r="L15" s="1">
        <f t="shared" si="1"/>
        <v>0</v>
      </c>
      <c r="M15" s="11" t="str">
        <f t="shared" si="2"/>
        <v>SELECCIONADO</v>
      </c>
    </row>
    <row r="16" spans="2:14" ht="19.5" thickBot="1" x14ac:dyDescent="0.35">
      <c r="B16" s="20">
        <v>8</v>
      </c>
      <c r="C16" s="27">
        <v>7161606</v>
      </c>
      <c r="D16" s="27" t="s">
        <v>44</v>
      </c>
      <c r="E16" s="21" t="s">
        <v>11</v>
      </c>
      <c r="F16" s="7">
        <v>4.4000000000000004</v>
      </c>
      <c r="G16" s="7">
        <v>4</v>
      </c>
      <c r="H16" s="7">
        <v>4.5</v>
      </c>
      <c r="I16" s="7">
        <v>5</v>
      </c>
      <c r="J16" s="7">
        <v>3.7</v>
      </c>
      <c r="K16" s="7">
        <f t="shared" si="0"/>
        <v>4.2549999999999999</v>
      </c>
      <c r="L16" s="1">
        <f t="shared" si="1"/>
        <v>0</v>
      </c>
      <c r="M16" s="11" t="str">
        <f t="shared" si="2"/>
        <v>SELECCIONADO</v>
      </c>
    </row>
    <row r="17" spans="2:13" ht="19.5" thickBot="1" x14ac:dyDescent="0.35">
      <c r="B17" s="19">
        <v>9</v>
      </c>
      <c r="C17" s="29">
        <v>33368111</v>
      </c>
      <c r="D17" s="29" t="s">
        <v>53</v>
      </c>
      <c r="E17" s="21" t="s">
        <v>11</v>
      </c>
      <c r="F17" s="10">
        <v>3.5</v>
      </c>
      <c r="G17" s="10">
        <v>4.2</v>
      </c>
      <c r="H17" s="10">
        <v>3.9</v>
      </c>
      <c r="I17" s="10">
        <v>3.6</v>
      </c>
      <c r="J17" s="10">
        <v>3.6</v>
      </c>
      <c r="K17" s="10">
        <f t="shared" si="0"/>
        <v>3.7600000000000002</v>
      </c>
      <c r="L17" s="1">
        <f t="shared" si="1"/>
        <v>0</v>
      </c>
      <c r="M17" s="11" t="str">
        <f>+IF(K17&lt;3,"NO PRESELECCIONADO","ELEGIBLE")</f>
        <v>ELEGIBLE</v>
      </c>
    </row>
    <row r="18" spans="2:13" ht="19.5" thickBot="1" x14ac:dyDescent="0.35">
      <c r="B18" s="20">
        <v>10</v>
      </c>
      <c r="C18" s="27">
        <v>7333984</v>
      </c>
      <c r="D18" s="27" t="s">
        <v>48</v>
      </c>
      <c r="E18" s="21" t="s">
        <v>11</v>
      </c>
      <c r="F18" s="7">
        <v>4</v>
      </c>
      <c r="G18" s="7">
        <v>3.9</v>
      </c>
      <c r="H18" s="7">
        <v>3.8</v>
      </c>
      <c r="I18" s="7">
        <v>4</v>
      </c>
      <c r="J18" s="7">
        <v>3.1</v>
      </c>
      <c r="K18" s="7">
        <f t="shared" si="0"/>
        <v>3.7149999999999999</v>
      </c>
      <c r="L18" s="1">
        <f t="shared" si="1"/>
        <v>0</v>
      </c>
      <c r="M18" s="11" t="str">
        <f t="shared" ref="M18:M19" si="3">+IF(K18&lt;3,"NO PRESELECCIONADO","ELEGIBLE")</f>
        <v>ELEGIBLE</v>
      </c>
    </row>
    <row r="19" spans="2:13" ht="19.5" thickBot="1" x14ac:dyDescent="0.35">
      <c r="B19" s="19">
        <v>11</v>
      </c>
      <c r="C19" s="27">
        <v>1054658687</v>
      </c>
      <c r="D19" s="27" t="s">
        <v>46</v>
      </c>
      <c r="E19" s="21" t="s">
        <v>11</v>
      </c>
      <c r="F19" s="7">
        <v>4.2</v>
      </c>
      <c r="G19" s="7">
        <v>3</v>
      </c>
      <c r="H19" s="7">
        <v>3.5</v>
      </c>
      <c r="I19" s="7">
        <v>4</v>
      </c>
      <c r="J19" s="7">
        <v>2.9</v>
      </c>
      <c r="K19" s="7">
        <f t="shared" si="0"/>
        <v>3.4650000000000003</v>
      </c>
      <c r="L19" s="1">
        <f t="shared" si="1"/>
        <v>0</v>
      </c>
      <c r="M19" s="11" t="str">
        <f t="shared" si="3"/>
        <v>ELEGIBLE</v>
      </c>
    </row>
    <row r="20" spans="2:13" ht="19.5" thickBot="1" x14ac:dyDescent="0.35">
      <c r="B20" s="20">
        <v>12</v>
      </c>
      <c r="C20" s="27">
        <v>7169442</v>
      </c>
      <c r="D20" s="27" t="s">
        <v>49</v>
      </c>
      <c r="E20" s="21" t="s">
        <v>11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1">
        <f t="shared" si="1"/>
        <v>1</v>
      </c>
      <c r="M20" s="11" t="str">
        <f>+IF(K20&lt;3,"NO SE PRESENTO","SELECCIONADO/ ELEGIBLE")</f>
        <v>NO SE PRESENTO</v>
      </c>
    </row>
    <row r="21" spans="2:13" ht="19.5" thickBot="1" x14ac:dyDescent="0.35">
      <c r="B21" s="19">
        <v>13</v>
      </c>
      <c r="C21" s="28">
        <v>1052020049</v>
      </c>
      <c r="D21" s="28" t="s">
        <v>54</v>
      </c>
      <c r="E21" s="21" t="s">
        <v>11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f t="shared" si="0"/>
        <v>0</v>
      </c>
      <c r="L21" s="1">
        <f t="shared" si="1"/>
        <v>1</v>
      </c>
      <c r="M21" s="11" t="str">
        <f>+IF(K21&lt;3,"NO SE PRESENTO","SELECCIONADO/ ELEGIBLE")</f>
        <v>NO SE PRESENTO</v>
      </c>
    </row>
    <row r="22" spans="2:13" ht="19.5" thickBot="1" x14ac:dyDescent="0.35">
      <c r="B22" s="8">
        <v>14</v>
      </c>
      <c r="C22" s="23"/>
      <c r="D22" s="24"/>
      <c r="E22" s="9"/>
      <c r="F22" s="10"/>
      <c r="G22" s="10"/>
      <c r="H22" s="10"/>
      <c r="I22" s="10"/>
      <c r="J22" s="10"/>
      <c r="K22" s="10">
        <f t="shared" ref="K22" si="4">+F22*0.2+G22*0.2+H22*0.2+I22*0.15+J22*0.25</f>
        <v>0</v>
      </c>
      <c r="L22" s="1">
        <f t="shared" ref="L22" si="5">+IF(K22=0,1,0)</f>
        <v>1</v>
      </c>
      <c r="M22" s="11" t="str">
        <f t="shared" ref="M22" si="6">+IF(K22&lt;3,"NO PRESELECCIONADO","SELECCIONADO/ ELEGIBLE")</f>
        <v>NO PRESELECCIONADO</v>
      </c>
    </row>
    <row r="23" spans="2:13" x14ac:dyDescent="0.3">
      <c r="B23" s="33" t="s">
        <v>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2:13" ht="17.25" thickBot="1" x14ac:dyDescent="0.35"/>
    <row r="25" spans="2:13" ht="19.5" thickBot="1" x14ac:dyDescent="0.35">
      <c r="B25" s="13"/>
      <c r="C25" s="32" t="s">
        <v>58</v>
      </c>
      <c r="D25" s="32"/>
      <c r="E25" s="32"/>
      <c r="F25" s="32"/>
      <c r="G25" s="32"/>
      <c r="H25" s="30" t="s">
        <v>9</v>
      </c>
      <c r="I25" s="18" t="s">
        <v>56</v>
      </c>
      <c r="J25" s="30" t="s">
        <v>7</v>
      </c>
      <c r="K25" s="7">
        <f>+SUM(K28:K43)/(COUNTA(K28:K43)-SUM(L28:L43))</f>
        <v>4.1412500000000003</v>
      </c>
      <c r="L25" s="15"/>
      <c r="M25" s="16"/>
    </row>
    <row r="26" spans="2:13" ht="19.5" thickBot="1" x14ac:dyDescent="0.35">
      <c r="B26" s="13"/>
      <c r="C26" s="32" t="s">
        <v>5</v>
      </c>
      <c r="D26" s="32"/>
      <c r="E26" s="32"/>
      <c r="F26" s="32"/>
      <c r="G26" s="32"/>
      <c r="H26" s="32"/>
      <c r="I26" s="32"/>
      <c r="J26" s="32"/>
      <c r="K26" s="17"/>
      <c r="L26" s="15"/>
      <c r="M26" s="17"/>
    </row>
    <row r="27" spans="2:13" ht="17.25" thickBot="1" x14ac:dyDescent="0.35">
      <c r="B27" s="2" t="s">
        <v>8</v>
      </c>
      <c r="C27" s="22" t="s">
        <v>0</v>
      </c>
      <c r="D27" s="22" t="s">
        <v>1</v>
      </c>
      <c r="E27" s="2" t="s">
        <v>3</v>
      </c>
      <c r="F27" s="2" t="s">
        <v>12</v>
      </c>
      <c r="G27" s="2" t="s">
        <v>13</v>
      </c>
      <c r="H27" s="2" t="s">
        <v>14</v>
      </c>
      <c r="I27" s="2" t="s">
        <v>15</v>
      </c>
      <c r="J27" s="2" t="s">
        <v>6</v>
      </c>
      <c r="K27" s="2" t="s">
        <v>2</v>
      </c>
      <c r="M27" s="2" t="s">
        <v>10</v>
      </c>
    </row>
    <row r="28" spans="2:13" ht="19.5" thickBot="1" x14ac:dyDescent="0.35">
      <c r="B28" s="19">
        <v>1</v>
      </c>
      <c r="C28" s="25">
        <v>46661132</v>
      </c>
      <c r="D28" s="25" t="s">
        <v>35</v>
      </c>
      <c r="E28" s="21" t="s">
        <v>16</v>
      </c>
      <c r="F28" s="7">
        <v>4.5999999999999996</v>
      </c>
      <c r="G28" s="7">
        <v>4.75</v>
      </c>
      <c r="H28" s="7">
        <v>4.8</v>
      </c>
      <c r="I28" s="7">
        <v>4.5999999999999996</v>
      </c>
      <c r="J28" s="7">
        <v>4.5</v>
      </c>
      <c r="K28" s="7">
        <f t="shared" ref="K28:K54" si="7">+F28*0.2+G28*0.2+H28*0.2+I28*0.15+J28*0.25</f>
        <v>4.6449999999999996</v>
      </c>
      <c r="L28" s="1">
        <f t="shared" ref="L28:L54" si="8">+IF(K28=0,1,0)</f>
        <v>0</v>
      </c>
      <c r="M28" s="11" t="str">
        <f>+IF(K28&lt;3.1,"NO SELECCIONADO","SELECCIONADO")</f>
        <v>SELECCIONADO</v>
      </c>
    </row>
    <row r="29" spans="2:13" ht="19.5" thickBot="1" x14ac:dyDescent="0.35">
      <c r="B29" s="20">
        <v>2</v>
      </c>
      <c r="C29" s="25">
        <v>1052380667</v>
      </c>
      <c r="D29" s="25" t="s">
        <v>28</v>
      </c>
      <c r="E29" s="21" t="s">
        <v>16</v>
      </c>
      <c r="F29" s="10">
        <v>4.8</v>
      </c>
      <c r="G29" s="10">
        <v>4.7</v>
      </c>
      <c r="H29" s="10">
        <v>5</v>
      </c>
      <c r="I29" s="10">
        <v>3.6</v>
      </c>
      <c r="J29" s="10">
        <v>4.5</v>
      </c>
      <c r="K29" s="10">
        <f t="shared" si="7"/>
        <v>4.5649999999999995</v>
      </c>
      <c r="L29" s="1">
        <f t="shared" si="8"/>
        <v>0</v>
      </c>
      <c r="M29" s="11" t="str">
        <f t="shared" ref="M29:M49" si="9">+IF(K29&lt;3.1,"NO SELECCIONADO","SELECCIONADO")</f>
        <v>SELECCIONADO</v>
      </c>
    </row>
    <row r="30" spans="2:13" ht="19.5" thickBot="1" x14ac:dyDescent="0.35">
      <c r="B30" s="19">
        <v>3</v>
      </c>
      <c r="C30" s="26">
        <v>40042116</v>
      </c>
      <c r="D30" s="26" t="s">
        <v>34</v>
      </c>
      <c r="E30" s="21" t="s">
        <v>16</v>
      </c>
      <c r="F30" s="10">
        <v>4.2</v>
      </c>
      <c r="G30" s="10">
        <v>4.5999999999999996</v>
      </c>
      <c r="H30" s="10">
        <v>4.8</v>
      </c>
      <c r="I30" s="10">
        <v>4.5999999999999996</v>
      </c>
      <c r="J30" s="10">
        <v>4.5</v>
      </c>
      <c r="K30" s="10">
        <f t="shared" si="7"/>
        <v>4.5350000000000001</v>
      </c>
      <c r="L30" s="1">
        <f t="shared" si="8"/>
        <v>0</v>
      </c>
      <c r="M30" s="11" t="str">
        <f t="shared" si="9"/>
        <v>SELECCIONADO</v>
      </c>
    </row>
    <row r="31" spans="2:13" ht="19.5" thickBot="1" x14ac:dyDescent="0.35">
      <c r="B31" s="20">
        <v>4</v>
      </c>
      <c r="C31" s="26">
        <v>40020232</v>
      </c>
      <c r="D31" s="26" t="s">
        <v>20</v>
      </c>
      <c r="E31" s="21" t="s">
        <v>16</v>
      </c>
      <c r="F31" s="10">
        <v>5</v>
      </c>
      <c r="G31" s="10">
        <v>4.9000000000000004</v>
      </c>
      <c r="H31" s="10">
        <v>4</v>
      </c>
      <c r="I31" s="10">
        <v>4</v>
      </c>
      <c r="J31" s="10">
        <v>4.2</v>
      </c>
      <c r="K31" s="10">
        <f t="shared" si="7"/>
        <v>4.4300000000000006</v>
      </c>
      <c r="L31" s="1">
        <f t="shared" si="8"/>
        <v>0</v>
      </c>
      <c r="M31" s="11" t="str">
        <f t="shared" si="9"/>
        <v>SELECCIONADO</v>
      </c>
    </row>
    <row r="32" spans="2:13" ht="19.5" thickBot="1" x14ac:dyDescent="0.35">
      <c r="B32" s="19">
        <v>5</v>
      </c>
      <c r="C32" s="26">
        <v>74361266</v>
      </c>
      <c r="D32" s="26" t="s">
        <v>32</v>
      </c>
      <c r="E32" s="21" t="s">
        <v>16</v>
      </c>
      <c r="F32" s="10">
        <v>4.5999999999999996</v>
      </c>
      <c r="G32" s="10">
        <v>4.25</v>
      </c>
      <c r="H32" s="10">
        <v>5</v>
      </c>
      <c r="I32" s="10">
        <v>4.5999999999999996</v>
      </c>
      <c r="J32" s="10">
        <v>3.6</v>
      </c>
      <c r="K32" s="10">
        <f t="shared" si="7"/>
        <v>4.3600000000000003</v>
      </c>
      <c r="L32" s="1">
        <f t="shared" si="8"/>
        <v>0</v>
      </c>
      <c r="M32" s="11" t="str">
        <f t="shared" si="9"/>
        <v>SELECCIONADO</v>
      </c>
    </row>
    <row r="33" spans="2:13" ht="19.5" thickBot="1" x14ac:dyDescent="0.35">
      <c r="B33" s="20">
        <v>6</v>
      </c>
      <c r="C33" s="25">
        <v>4293816</v>
      </c>
      <c r="D33" s="25" t="s">
        <v>33</v>
      </c>
      <c r="E33" s="21" t="s">
        <v>16</v>
      </c>
      <c r="F33" s="7">
        <v>4.2</v>
      </c>
      <c r="G33" s="7">
        <v>4.8</v>
      </c>
      <c r="H33" s="7">
        <v>4.8</v>
      </c>
      <c r="I33" s="7">
        <v>4</v>
      </c>
      <c r="J33" s="7">
        <v>3.6</v>
      </c>
      <c r="K33" s="7">
        <f t="shared" si="7"/>
        <v>4.26</v>
      </c>
      <c r="L33" s="1">
        <f t="shared" si="8"/>
        <v>0</v>
      </c>
      <c r="M33" s="11" t="str">
        <f t="shared" si="9"/>
        <v>SELECCIONADO</v>
      </c>
    </row>
    <row r="34" spans="2:13" ht="19.5" thickBot="1" x14ac:dyDescent="0.35">
      <c r="B34" s="19">
        <v>7</v>
      </c>
      <c r="C34" s="26">
        <v>1052380275</v>
      </c>
      <c r="D34" s="26" t="s">
        <v>29</v>
      </c>
      <c r="E34" s="21" t="s">
        <v>16</v>
      </c>
      <c r="F34" s="7">
        <v>4.5999999999999996</v>
      </c>
      <c r="G34" s="7">
        <v>3.25</v>
      </c>
      <c r="H34" s="7">
        <v>5</v>
      </c>
      <c r="I34" s="7">
        <v>4.4000000000000004</v>
      </c>
      <c r="J34" s="7">
        <v>4.0999999999999996</v>
      </c>
      <c r="K34" s="7">
        <f t="shared" si="7"/>
        <v>4.2549999999999999</v>
      </c>
      <c r="L34" s="1">
        <f t="shared" si="8"/>
        <v>0</v>
      </c>
      <c r="M34" s="11" t="str">
        <f t="shared" si="9"/>
        <v>SELECCIONADO</v>
      </c>
    </row>
    <row r="35" spans="2:13" ht="19.5" thickBot="1" x14ac:dyDescent="0.35">
      <c r="B35" s="20">
        <v>8</v>
      </c>
      <c r="C35" s="25">
        <v>1052389994</v>
      </c>
      <c r="D35" s="25" t="s">
        <v>26</v>
      </c>
      <c r="E35" s="21" t="s">
        <v>16</v>
      </c>
      <c r="F35" s="10">
        <v>5</v>
      </c>
      <c r="G35" s="10">
        <v>4</v>
      </c>
      <c r="H35" s="10">
        <v>4.5999999999999996</v>
      </c>
      <c r="I35" s="10">
        <v>2.6</v>
      </c>
      <c r="J35" s="10">
        <v>4.2</v>
      </c>
      <c r="K35" s="10">
        <f t="shared" si="7"/>
        <v>4.16</v>
      </c>
      <c r="L35" s="1">
        <f t="shared" si="8"/>
        <v>0</v>
      </c>
      <c r="M35" s="11" t="str">
        <f t="shared" si="9"/>
        <v>SELECCIONADO</v>
      </c>
    </row>
    <row r="36" spans="2:13" ht="19.5" thickBot="1" x14ac:dyDescent="0.35">
      <c r="B36" s="19">
        <v>9</v>
      </c>
      <c r="C36" s="26">
        <v>5477531</v>
      </c>
      <c r="D36" s="26" t="s">
        <v>22</v>
      </c>
      <c r="E36" s="21" t="s">
        <v>16</v>
      </c>
      <c r="F36" s="10">
        <v>4.4000000000000004</v>
      </c>
      <c r="G36" s="10">
        <v>4.4000000000000004</v>
      </c>
      <c r="H36" s="10">
        <v>5</v>
      </c>
      <c r="I36" s="10">
        <v>4</v>
      </c>
      <c r="J36" s="10">
        <v>3.1</v>
      </c>
      <c r="K36" s="10">
        <f t="shared" si="7"/>
        <v>4.1350000000000007</v>
      </c>
      <c r="L36" s="1">
        <f t="shared" si="8"/>
        <v>0</v>
      </c>
      <c r="M36" s="11" t="str">
        <f t="shared" si="9"/>
        <v>SELECCIONADO</v>
      </c>
    </row>
    <row r="37" spans="2:13" ht="19.5" thickBot="1" x14ac:dyDescent="0.35">
      <c r="B37" s="20">
        <v>10</v>
      </c>
      <c r="C37" s="25">
        <v>7175553</v>
      </c>
      <c r="D37" s="25" t="s">
        <v>19</v>
      </c>
      <c r="E37" s="21" t="s">
        <v>16</v>
      </c>
      <c r="F37" s="7">
        <v>4.5999999999999996</v>
      </c>
      <c r="G37" s="7">
        <v>4.25</v>
      </c>
      <c r="H37" s="7">
        <v>3.8</v>
      </c>
      <c r="I37" s="7">
        <v>4.2</v>
      </c>
      <c r="J37" s="7">
        <v>3.5</v>
      </c>
      <c r="K37" s="7">
        <f t="shared" si="7"/>
        <v>4.0350000000000001</v>
      </c>
      <c r="L37" s="1">
        <f t="shared" si="8"/>
        <v>0</v>
      </c>
      <c r="M37" s="11" t="str">
        <f t="shared" si="9"/>
        <v>SELECCIONADO</v>
      </c>
    </row>
    <row r="38" spans="2:13" ht="19.5" thickBot="1" x14ac:dyDescent="0.35">
      <c r="B38" s="19">
        <v>11</v>
      </c>
      <c r="C38" s="26">
        <v>74417581</v>
      </c>
      <c r="D38" s="26" t="s">
        <v>18</v>
      </c>
      <c r="E38" s="21" t="s">
        <v>16</v>
      </c>
      <c r="F38" s="10">
        <v>4.2</v>
      </c>
      <c r="G38" s="10">
        <v>3.75</v>
      </c>
      <c r="H38" s="10">
        <v>3.6</v>
      </c>
      <c r="I38" s="10">
        <v>3.6</v>
      </c>
      <c r="J38" s="10">
        <v>4.4000000000000004</v>
      </c>
      <c r="K38" s="10">
        <f t="shared" si="7"/>
        <v>3.95</v>
      </c>
      <c r="L38" s="1">
        <f t="shared" si="8"/>
        <v>0</v>
      </c>
      <c r="M38" s="11" t="str">
        <f t="shared" si="9"/>
        <v>SELECCIONADO</v>
      </c>
    </row>
    <row r="39" spans="2:13" ht="19.5" thickBot="1" x14ac:dyDescent="0.35">
      <c r="B39" s="20">
        <v>12</v>
      </c>
      <c r="C39" s="25">
        <v>7175133</v>
      </c>
      <c r="D39" s="25" t="s">
        <v>21</v>
      </c>
      <c r="E39" s="21" t="s">
        <v>16</v>
      </c>
      <c r="F39" s="7">
        <v>4.4000000000000004</v>
      </c>
      <c r="G39" s="7">
        <v>4</v>
      </c>
      <c r="H39" s="7">
        <v>4.8</v>
      </c>
      <c r="I39" s="7">
        <v>2.2000000000000002</v>
      </c>
      <c r="J39" s="7">
        <v>3.9</v>
      </c>
      <c r="K39" s="7">
        <f t="shared" si="7"/>
        <v>3.9450000000000003</v>
      </c>
      <c r="L39" s="1">
        <f t="shared" si="8"/>
        <v>0</v>
      </c>
      <c r="M39" s="11" t="str">
        <f t="shared" si="9"/>
        <v>SELECCIONADO</v>
      </c>
    </row>
    <row r="40" spans="2:13" ht="19.5" thickBot="1" x14ac:dyDescent="0.35">
      <c r="B40" s="19">
        <v>13</v>
      </c>
      <c r="C40" s="26">
        <v>39047644</v>
      </c>
      <c r="D40" s="26" t="s">
        <v>27</v>
      </c>
      <c r="E40" s="21" t="s">
        <v>16</v>
      </c>
      <c r="F40" s="7">
        <v>4</v>
      </c>
      <c r="G40" s="7">
        <v>4.5999999999999996</v>
      </c>
      <c r="H40" s="7">
        <v>4</v>
      </c>
      <c r="I40" s="7">
        <v>3.4</v>
      </c>
      <c r="J40" s="7">
        <v>3.3</v>
      </c>
      <c r="K40" s="7">
        <f t="shared" si="7"/>
        <v>3.8550000000000004</v>
      </c>
      <c r="L40" s="1">
        <f t="shared" si="8"/>
        <v>0</v>
      </c>
      <c r="M40" s="11" t="str">
        <f t="shared" si="9"/>
        <v>SELECCIONADO</v>
      </c>
    </row>
    <row r="41" spans="2:13" ht="19.5" thickBot="1" x14ac:dyDescent="0.35">
      <c r="B41" s="20">
        <v>14</v>
      </c>
      <c r="C41" s="26">
        <v>46385141</v>
      </c>
      <c r="D41" s="26" t="s">
        <v>30</v>
      </c>
      <c r="E41" s="21" t="s">
        <v>16</v>
      </c>
      <c r="F41" s="10">
        <v>3.2</v>
      </c>
      <c r="G41" s="10">
        <v>3.6</v>
      </c>
      <c r="H41" s="10">
        <v>4.8</v>
      </c>
      <c r="I41" s="10">
        <v>4.5999999999999996</v>
      </c>
      <c r="J41" s="10">
        <v>3.2</v>
      </c>
      <c r="K41" s="10">
        <f t="shared" si="7"/>
        <v>3.8100000000000005</v>
      </c>
      <c r="L41" s="1">
        <f t="shared" si="8"/>
        <v>0</v>
      </c>
      <c r="M41" s="11" t="str">
        <f t="shared" si="9"/>
        <v>SELECCIONADO</v>
      </c>
    </row>
    <row r="42" spans="2:13" ht="19.5" thickBot="1" x14ac:dyDescent="0.35">
      <c r="B42" s="19">
        <v>15</v>
      </c>
      <c r="C42" s="26">
        <v>9396991</v>
      </c>
      <c r="D42" s="26" t="s">
        <v>36</v>
      </c>
      <c r="E42" s="21" t="s">
        <v>16</v>
      </c>
      <c r="F42" s="10">
        <v>3.4</v>
      </c>
      <c r="G42" s="10">
        <v>3.3</v>
      </c>
      <c r="H42" s="10">
        <v>4</v>
      </c>
      <c r="I42" s="10">
        <v>4.2</v>
      </c>
      <c r="J42" s="10">
        <v>4.0999999999999996</v>
      </c>
      <c r="K42" s="10">
        <f t="shared" si="7"/>
        <v>3.7949999999999999</v>
      </c>
      <c r="L42" s="1">
        <f t="shared" si="8"/>
        <v>0</v>
      </c>
      <c r="M42" s="11" t="str">
        <f t="shared" si="9"/>
        <v>SELECCIONADO</v>
      </c>
    </row>
    <row r="43" spans="2:13" ht="19.5" thickBot="1" x14ac:dyDescent="0.35">
      <c r="B43" s="20">
        <v>16</v>
      </c>
      <c r="C43" s="26">
        <v>52192474</v>
      </c>
      <c r="D43" s="26" t="s">
        <v>37</v>
      </c>
      <c r="E43" s="21" t="s">
        <v>16</v>
      </c>
      <c r="F43" s="7">
        <v>4.4000000000000004</v>
      </c>
      <c r="G43" s="7">
        <v>3.5</v>
      </c>
      <c r="H43" s="7">
        <v>3.4</v>
      </c>
      <c r="I43" s="7">
        <v>2.6</v>
      </c>
      <c r="J43" s="7">
        <v>3.5</v>
      </c>
      <c r="K43" s="7">
        <f t="shared" si="7"/>
        <v>3.5250000000000004</v>
      </c>
      <c r="L43" s="1">
        <f t="shared" si="8"/>
        <v>0</v>
      </c>
      <c r="M43" s="11" t="str">
        <f t="shared" si="9"/>
        <v>SELECCIONADO</v>
      </c>
    </row>
    <row r="44" spans="2:13" ht="19.5" thickBot="1" x14ac:dyDescent="0.35">
      <c r="B44" s="19">
        <v>17</v>
      </c>
      <c r="C44" s="25">
        <v>46384929</v>
      </c>
      <c r="D44" s="25" t="s">
        <v>17</v>
      </c>
      <c r="E44" s="21" t="s">
        <v>16</v>
      </c>
      <c r="F44" s="7">
        <v>2.2000000000000002</v>
      </c>
      <c r="G44" s="7">
        <v>4</v>
      </c>
      <c r="H44" s="7">
        <v>4.5999999999999996</v>
      </c>
      <c r="I44" s="7">
        <v>4.2</v>
      </c>
      <c r="J44" s="7">
        <v>2.9</v>
      </c>
      <c r="K44" s="7">
        <f t="shared" si="7"/>
        <v>3.5150000000000001</v>
      </c>
      <c r="L44" s="1">
        <f t="shared" si="8"/>
        <v>0</v>
      </c>
      <c r="M44" s="11" t="str">
        <f t="shared" si="9"/>
        <v>SELECCIONADO</v>
      </c>
    </row>
    <row r="45" spans="2:13" ht="19.5" thickBot="1" x14ac:dyDescent="0.35">
      <c r="B45" s="20">
        <v>18</v>
      </c>
      <c r="C45" s="26">
        <v>79647787</v>
      </c>
      <c r="D45" s="26" t="s">
        <v>40</v>
      </c>
      <c r="E45" s="21" t="s">
        <v>16</v>
      </c>
      <c r="F45" s="10">
        <v>3.2</v>
      </c>
      <c r="G45" s="10">
        <v>3.5</v>
      </c>
      <c r="H45" s="10">
        <v>4.8</v>
      </c>
      <c r="I45" s="10">
        <v>3.2</v>
      </c>
      <c r="J45" s="10">
        <v>2.7</v>
      </c>
      <c r="K45" s="10">
        <f t="shared" si="7"/>
        <v>3.4550000000000001</v>
      </c>
      <c r="L45" s="1">
        <f t="shared" si="8"/>
        <v>0</v>
      </c>
      <c r="M45" s="11" t="str">
        <f t="shared" si="9"/>
        <v>SELECCIONADO</v>
      </c>
    </row>
    <row r="46" spans="2:13" ht="19.5" thickBot="1" x14ac:dyDescent="0.35">
      <c r="B46" s="19">
        <v>19</v>
      </c>
      <c r="C46" s="25">
        <v>23694280</v>
      </c>
      <c r="D46" s="25" t="s">
        <v>25</v>
      </c>
      <c r="E46" s="21" t="s">
        <v>16</v>
      </c>
      <c r="F46" s="7">
        <v>3.8</v>
      </c>
      <c r="G46" s="7">
        <v>3.8</v>
      </c>
      <c r="H46" s="7">
        <v>2.8</v>
      </c>
      <c r="I46" s="7">
        <v>4</v>
      </c>
      <c r="J46" s="7">
        <v>2.5</v>
      </c>
      <c r="K46" s="7">
        <f t="shared" si="7"/>
        <v>3.3050000000000002</v>
      </c>
      <c r="L46" s="1">
        <f t="shared" si="8"/>
        <v>0</v>
      </c>
      <c r="M46" s="11" t="str">
        <f t="shared" si="9"/>
        <v>SELECCIONADO</v>
      </c>
    </row>
    <row r="47" spans="2:13" ht="19.5" thickBot="1" x14ac:dyDescent="0.35">
      <c r="B47" s="20">
        <v>20</v>
      </c>
      <c r="C47" s="26">
        <v>7187583</v>
      </c>
      <c r="D47" s="26" t="s">
        <v>39</v>
      </c>
      <c r="E47" s="21" t="s">
        <v>16</v>
      </c>
      <c r="F47" s="7">
        <v>3.4</v>
      </c>
      <c r="G47" s="7">
        <v>4.25</v>
      </c>
      <c r="H47" s="7">
        <v>2</v>
      </c>
      <c r="I47" s="7">
        <v>3.4</v>
      </c>
      <c r="J47" s="7">
        <v>3.3</v>
      </c>
      <c r="K47" s="7">
        <f t="shared" si="7"/>
        <v>3.2650000000000006</v>
      </c>
      <c r="L47" s="1">
        <f t="shared" si="8"/>
        <v>0</v>
      </c>
      <c r="M47" s="11" t="str">
        <f t="shared" si="9"/>
        <v>SELECCIONADO</v>
      </c>
    </row>
    <row r="48" spans="2:13" ht="19.5" thickBot="1" x14ac:dyDescent="0.35">
      <c r="B48" s="19">
        <v>21</v>
      </c>
      <c r="C48" s="25">
        <v>1048822367</v>
      </c>
      <c r="D48" s="25" t="s">
        <v>23</v>
      </c>
      <c r="E48" s="21" t="s">
        <v>16</v>
      </c>
      <c r="F48" s="7">
        <v>2.6</v>
      </c>
      <c r="G48" s="7">
        <v>3.5</v>
      </c>
      <c r="H48" s="7">
        <v>3.8</v>
      </c>
      <c r="I48" s="7">
        <v>3.4</v>
      </c>
      <c r="J48" s="7">
        <v>2.8</v>
      </c>
      <c r="K48" s="7">
        <f t="shared" si="7"/>
        <v>3.1900000000000004</v>
      </c>
      <c r="L48" s="1">
        <f t="shared" si="8"/>
        <v>0</v>
      </c>
      <c r="M48" s="11" t="str">
        <f t="shared" si="9"/>
        <v>SELECCIONADO</v>
      </c>
    </row>
    <row r="49" spans="2:13" ht="19.5" thickBot="1" x14ac:dyDescent="0.35">
      <c r="B49" s="20">
        <v>22</v>
      </c>
      <c r="C49" s="25">
        <v>46457477</v>
      </c>
      <c r="D49" s="25" t="s">
        <v>38</v>
      </c>
      <c r="E49" s="21" t="s">
        <v>16</v>
      </c>
      <c r="F49" s="10">
        <v>4.5999999999999996</v>
      </c>
      <c r="G49" s="10">
        <v>2.8</v>
      </c>
      <c r="H49" s="10">
        <v>3.6</v>
      </c>
      <c r="I49" s="10">
        <v>3</v>
      </c>
      <c r="J49" s="10">
        <v>2</v>
      </c>
      <c r="K49" s="10">
        <f t="shared" si="7"/>
        <v>3.1500000000000004</v>
      </c>
      <c r="L49" s="1">
        <f t="shared" si="8"/>
        <v>0</v>
      </c>
      <c r="M49" s="11" t="str">
        <f t="shared" si="9"/>
        <v>SELECCIONADO</v>
      </c>
    </row>
    <row r="50" spans="2:13" ht="19.5" thickBot="1" x14ac:dyDescent="0.35">
      <c r="B50" s="19">
        <v>23</v>
      </c>
      <c r="C50" s="26">
        <v>79887990</v>
      </c>
      <c r="D50" s="26" t="s">
        <v>24</v>
      </c>
      <c r="E50" s="21" t="s">
        <v>16</v>
      </c>
      <c r="F50" s="10">
        <v>2.2000000000000002</v>
      </c>
      <c r="G50" s="10">
        <v>2.7</v>
      </c>
      <c r="H50" s="10">
        <v>4.8</v>
      </c>
      <c r="I50" s="10">
        <v>3</v>
      </c>
      <c r="J50" s="10">
        <v>2</v>
      </c>
      <c r="K50" s="10">
        <f t="shared" si="7"/>
        <v>2.8899999999999997</v>
      </c>
      <c r="L50" s="1">
        <f t="shared" si="8"/>
        <v>0</v>
      </c>
      <c r="M50" s="11" t="str">
        <f>+IF(K50&lt;3.1,"NO SELECCIONADO","SELECCIONADO/ ELEGIBLE")</f>
        <v>NO SELECCIONADO</v>
      </c>
    </row>
    <row r="51" spans="2:13" ht="19.5" thickBot="1" x14ac:dyDescent="0.35">
      <c r="B51" s="20">
        <v>24</v>
      </c>
      <c r="C51" s="26">
        <v>7185578</v>
      </c>
      <c r="D51" s="26" t="s">
        <v>41</v>
      </c>
      <c r="E51" s="21" t="s">
        <v>16</v>
      </c>
      <c r="F51" s="7">
        <v>2.8</v>
      </c>
      <c r="G51" s="7">
        <v>1.8</v>
      </c>
      <c r="H51" s="7">
        <v>4.8</v>
      </c>
      <c r="I51" s="7">
        <v>2.6</v>
      </c>
      <c r="J51" s="7">
        <v>1.8</v>
      </c>
      <c r="K51" s="7">
        <f t="shared" si="7"/>
        <v>2.72</v>
      </c>
      <c r="L51" s="1">
        <f t="shared" si="8"/>
        <v>0</v>
      </c>
      <c r="M51" s="11" t="str">
        <f>+IF(K51&lt;3.1,"NO SELECCIONADO","SELECCIONADO/ ELEGIBLE")</f>
        <v>NO SELECCIONADO</v>
      </c>
    </row>
    <row r="52" spans="2:13" ht="19.5" thickBot="1" x14ac:dyDescent="0.35">
      <c r="B52" s="19">
        <v>25</v>
      </c>
      <c r="C52" s="25">
        <v>46450647</v>
      </c>
      <c r="D52" s="25" t="s">
        <v>31</v>
      </c>
      <c r="E52" s="21" t="s">
        <v>16</v>
      </c>
      <c r="F52" s="7">
        <v>4.8</v>
      </c>
      <c r="G52" s="7">
        <v>0</v>
      </c>
      <c r="H52" s="7">
        <v>0</v>
      </c>
      <c r="I52" s="7">
        <v>0</v>
      </c>
      <c r="J52" s="7">
        <v>0</v>
      </c>
      <c r="K52" s="7">
        <f t="shared" si="7"/>
        <v>0.96</v>
      </c>
      <c r="L52" s="1">
        <f t="shared" si="8"/>
        <v>0</v>
      </c>
      <c r="M52" s="11" t="str">
        <f>+IF(K52&lt;3.1,"NO SELECCIONADO","SELECCIONADO/ ELEGIBLE")</f>
        <v>NO SELECCIONADO</v>
      </c>
    </row>
    <row r="53" spans="2:13" ht="19.5" thickBot="1" x14ac:dyDescent="0.35">
      <c r="B53" s="8">
        <v>26</v>
      </c>
      <c r="C53" s="23"/>
      <c r="D53" s="24"/>
      <c r="E53" s="9"/>
      <c r="F53" s="10"/>
      <c r="G53" s="10"/>
      <c r="H53" s="10"/>
      <c r="I53" s="10"/>
      <c r="J53" s="10"/>
      <c r="K53" s="10">
        <f t="shared" si="7"/>
        <v>0</v>
      </c>
      <c r="L53" s="1">
        <f t="shared" si="8"/>
        <v>1</v>
      </c>
      <c r="M53" s="11" t="str">
        <f t="shared" ref="M53:M54" si="10">+IF(K53&lt;3.1,"NO SELECCIONADO","SELECCIONADO/ ELEGIBLE")</f>
        <v>NO SELECCIONADO</v>
      </c>
    </row>
    <row r="54" spans="2:13" ht="19.5" thickBot="1" x14ac:dyDescent="0.35">
      <c r="B54" s="3">
        <v>27</v>
      </c>
      <c r="C54" s="4"/>
      <c r="D54" s="5"/>
      <c r="E54" s="6"/>
      <c r="F54" s="7"/>
      <c r="G54" s="7"/>
      <c r="H54" s="7"/>
      <c r="I54" s="7"/>
      <c r="J54" s="7"/>
      <c r="K54" s="7">
        <f t="shared" si="7"/>
        <v>0</v>
      </c>
      <c r="L54" s="1">
        <f t="shared" si="8"/>
        <v>1</v>
      </c>
      <c r="M54" s="11" t="str">
        <f t="shared" si="10"/>
        <v>NO SELECCIONADO</v>
      </c>
    </row>
    <row r="55" spans="2:13" x14ac:dyDescent="0.3">
      <c r="B55" s="33" t="s">
        <v>4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</sheetData>
  <sortState ref="C5:K17">
    <sortCondition descending="1" ref="K5:K17"/>
  </sortState>
  <mergeCells count="9">
    <mergeCell ref="B3:M3"/>
    <mergeCell ref="C25:G25"/>
    <mergeCell ref="C26:E26"/>
    <mergeCell ref="F26:J26"/>
    <mergeCell ref="B55:M55"/>
    <mergeCell ref="C6:G6"/>
    <mergeCell ref="C7:E7"/>
    <mergeCell ref="F7:J7"/>
    <mergeCell ref="B23:M23"/>
  </mergeCells>
  <conditionalFormatting sqref="K9:K11">
    <cfRule type="iconSet" priority="16">
      <iconSet iconSet="3Arrows">
        <cfvo type="percent" val="0"/>
        <cfvo type="num" val="3"/>
        <cfvo type="num" val="4"/>
      </iconSet>
    </cfRule>
  </conditionalFormatting>
  <conditionalFormatting sqref="K12:K22">
    <cfRule type="iconSet" priority="95">
      <iconSet iconSet="3Arrows">
        <cfvo type="percent" val="0"/>
        <cfvo type="num" val="3"/>
        <cfvo type="num" val="4"/>
      </iconSet>
    </cfRule>
  </conditionalFormatting>
  <conditionalFormatting sqref="K30">
    <cfRule type="iconSet" priority="2">
      <iconSet iconSet="3Arrows">
        <cfvo type="percent" val="0"/>
        <cfvo type="num" val="3"/>
        <cfvo type="num" val="4"/>
      </iconSet>
    </cfRule>
  </conditionalFormatting>
  <conditionalFormatting sqref="K28:K29">
    <cfRule type="iconSet" priority="1">
      <iconSet iconSet="3Arrows">
        <cfvo type="percent" val="0"/>
        <cfvo type="num" val="3"/>
        <cfvo type="num" val="4"/>
      </iconSet>
    </cfRule>
  </conditionalFormatting>
  <conditionalFormatting sqref="K31:K54">
    <cfRule type="iconSet" priority="4">
      <iconSet iconSet="3Arrows">
        <cfvo type="percent" val="0"/>
        <cfvo type="num" val="3"/>
        <cfvo type="num" val="4"/>
      </iconSet>
    </cfRule>
  </conditionalFormatting>
  <dataValidations count="1">
    <dataValidation type="decimal" allowBlank="1" showInputMessage="1" showErrorMessage="1" errorTitle="Error de Nota" error="La Nota que debe ingresar debe estar entre 0,0 y 5,0." sqref="F9:J22 F28:J54">
      <formula1>0</formula1>
      <formula2>5</formula2>
    </dataValidation>
  </dataValidations>
  <pageMargins left="0.31496062992125984" right="0.31496062992125984" top="0.15748031496062992" bottom="0.15748031496062992" header="0.31496062992125984" footer="0.31496062992125984"/>
  <pageSetup paperSize="5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E9D1B53C-CD55-4AB1-B3D5-00DC03AE80DE}">
            <x14:iconSet iconSet="3Triangles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</x14:iconSet>
          </x14:cfRule>
          <xm:sqref>F9:J11</xm:sqref>
        </x14:conditionalFormatting>
        <x14:conditionalFormatting xmlns:xm="http://schemas.microsoft.com/office/excel/2006/main">
          <x14:cfRule type="iconSet" priority="96" id="{0E197DB6-56CD-4052-BBD2-2D9B835E6F90}">
            <x14:iconSet iconSet="3Triangles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</x14:iconSet>
          </x14:cfRule>
          <xm:sqref>F12:J22</xm:sqref>
        </x14:conditionalFormatting>
        <x14:conditionalFormatting xmlns:xm="http://schemas.microsoft.com/office/excel/2006/main">
          <x14:cfRule type="iconSet" priority="3" id="{7C9DDAB1-E3F9-4452-93FF-31F0CFF71ABC}">
            <x14:iconSet iconSet="3Triangles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</x14:iconSet>
          </x14:cfRule>
          <xm:sqref>F28:J30</xm:sqref>
        </x14:conditionalFormatting>
        <x14:conditionalFormatting xmlns:xm="http://schemas.microsoft.com/office/excel/2006/main">
          <x14:cfRule type="iconSet" priority="5" id="{C6CF1A5C-B80E-4B5B-9F13-9C5330433570}">
            <x14:iconSet iconSet="3Triangles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</x14:iconSet>
          </x14:cfRule>
          <xm:sqref>F31:J54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Supervisores y Recolectores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wsbarretob</dc:creator>
  <cp:lastModifiedBy>Aura Liliana Angel Holguin</cp:lastModifiedBy>
  <cp:lastPrinted>2013-05-20T19:35:45Z</cp:lastPrinted>
  <dcterms:created xsi:type="dcterms:W3CDTF">2011-04-25T16:59:27Z</dcterms:created>
  <dcterms:modified xsi:type="dcterms:W3CDTF">2013-05-21T15:33:06Z</dcterms:modified>
</cp:coreProperties>
</file>