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192.168.1.223\Sistema Documental Adm\14. CONTROL DE GESTIÓN - CGE\Oficina Control Interno 2020\Informes OCI 2020\16. Informe_Segmnto_Plan_Acción_DANE_FONDANE\INFORME_I_SEMESTRE_2020\Informe\"/>
    </mc:Choice>
  </mc:AlternateContent>
  <xr:revisionPtr revIDLastSave="0" documentId="13_ncr:1_{A410BB7B-3FC1-4BF3-B20F-095D0456645A}" xr6:coauthVersionLast="46" xr6:coauthVersionMax="46" xr10:uidLastSave="{00000000-0000-0000-0000-000000000000}"/>
  <bookViews>
    <workbookView xWindow="-110" yWindow="-110" windowWidth="19420" windowHeight="10560" xr2:uid="{00000000-000D-0000-FFFF-FFFF00000000}"/>
  </bookViews>
  <sheets>
    <sheet name="Seguimiento_Plan_Acción_OCI" sheetId="3" r:id="rId1"/>
  </sheets>
  <definedNames>
    <definedName name="_xlnm._FilterDatabase" localSheetId="0" hidden="1">Seguimiento_Plan_Acción_OCI!$A$1:$AJ$462</definedName>
    <definedName name="_xlnm.Print_Area" localSheetId="0">Seguimiento_Plan_Acción_OCI!$B$1:$AJ$462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70" i="3" l="1"/>
  <c r="B468" i="3"/>
  <c r="C465" i="3" l="1"/>
  <c r="B465" i="3" s="1"/>
  <c r="AC462" i="3" l="1"/>
  <c r="AE461" i="3"/>
  <c r="AG461" i="3" s="1"/>
  <c r="AC461" i="3"/>
  <c r="Q461" i="3"/>
  <c r="AC460" i="3"/>
  <c r="AC459" i="3"/>
  <c r="AE458" i="3"/>
  <c r="AG458" i="3" s="1"/>
  <c r="AC458" i="3"/>
  <c r="Q458" i="3"/>
  <c r="P458" i="3"/>
  <c r="AC457" i="3"/>
  <c r="AC456" i="3"/>
  <c r="AC455" i="3"/>
  <c r="AC454" i="3"/>
  <c r="AE453" i="3"/>
  <c r="AG453" i="3" s="1"/>
  <c r="AC453" i="3"/>
  <c r="Q453" i="3"/>
  <c r="AC452" i="3"/>
  <c r="AC451" i="3"/>
  <c r="AC450" i="3"/>
  <c r="AE449" i="3"/>
  <c r="AG449" i="3" s="1"/>
  <c r="AC449" i="3"/>
  <c r="Q449" i="3"/>
  <c r="AC448" i="3"/>
  <c r="AE447" i="3"/>
  <c r="AG447" i="3" s="1"/>
  <c r="AC447" i="3"/>
  <c r="Q447" i="3"/>
  <c r="AC446" i="3"/>
  <c r="AC445" i="3"/>
  <c r="AC444" i="3"/>
  <c r="AC443" i="3"/>
  <c r="AC442" i="3"/>
  <c r="AE441" i="3"/>
  <c r="AG441" i="3" s="1"/>
  <c r="AC441" i="3"/>
  <c r="Q441" i="3"/>
  <c r="AC440" i="3"/>
  <c r="AE439" i="3"/>
  <c r="AG439" i="3" s="1"/>
  <c r="AC439" i="3"/>
  <c r="Q439" i="3"/>
  <c r="AC438" i="3"/>
  <c r="AE437" i="3"/>
  <c r="AG437" i="3" s="1"/>
  <c r="AC437" i="3"/>
  <c r="Q437" i="3"/>
  <c r="AC436" i="3"/>
  <c r="AC435" i="3"/>
  <c r="AE434" i="3"/>
  <c r="AG434" i="3" s="1"/>
  <c r="AC434" i="3"/>
  <c r="Q434" i="3"/>
  <c r="AC433" i="3"/>
  <c r="AE432" i="3"/>
  <c r="AG432" i="3" s="1"/>
  <c r="AC432" i="3"/>
  <c r="Q432" i="3"/>
  <c r="AC431" i="3"/>
  <c r="AC430" i="3"/>
  <c r="AE429" i="3"/>
  <c r="AG429" i="3" s="1"/>
  <c r="AC429" i="3"/>
  <c r="Q429" i="3"/>
  <c r="AC428" i="3"/>
  <c r="AE427" i="3"/>
  <c r="AG427" i="3" s="1"/>
  <c r="AC427" i="3"/>
  <c r="Q427" i="3"/>
  <c r="AC426" i="3"/>
  <c r="AE425" i="3"/>
  <c r="AG425" i="3" s="1"/>
  <c r="AC425" i="3"/>
  <c r="Q425" i="3"/>
  <c r="AC424" i="3"/>
  <c r="AC423" i="3"/>
  <c r="AE422" i="3"/>
  <c r="AG422" i="3" s="1"/>
  <c r="AC422" i="3"/>
  <c r="Q422" i="3"/>
  <c r="AC421" i="3"/>
  <c r="AC420" i="3"/>
  <c r="AE419" i="3"/>
  <c r="AG419" i="3" s="1"/>
  <c r="AC419" i="3"/>
  <c r="Q419" i="3"/>
  <c r="AC418" i="3"/>
  <c r="AC417" i="3"/>
  <c r="AE416" i="3"/>
  <c r="AG416" i="3" s="1"/>
  <c r="AC416" i="3"/>
  <c r="Q416" i="3"/>
  <c r="AC415" i="3"/>
  <c r="AC414" i="3"/>
  <c r="AC413" i="3"/>
  <c r="AC412" i="3"/>
  <c r="AE411" i="3"/>
  <c r="AG411" i="3" s="1"/>
  <c r="AC411" i="3"/>
  <c r="Q411" i="3"/>
  <c r="AC410" i="3"/>
  <c r="AE409" i="3"/>
  <c r="AG409" i="3" s="1"/>
  <c r="AC409" i="3"/>
  <c r="Q409" i="3"/>
  <c r="AC408" i="3"/>
  <c r="AC407" i="3"/>
  <c r="AC406" i="3"/>
  <c r="AE405" i="3"/>
  <c r="AG405" i="3" s="1"/>
  <c r="AC405" i="3"/>
  <c r="Q405" i="3"/>
  <c r="AC404" i="3"/>
  <c r="AC403" i="3"/>
  <c r="AE402" i="3"/>
  <c r="AG402" i="3" s="1"/>
  <c r="AC402" i="3"/>
  <c r="Q402" i="3"/>
  <c r="AC401" i="3"/>
  <c r="AC400" i="3"/>
  <c r="AE399" i="3"/>
  <c r="AG399" i="3" s="1"/>
  <c r="AC399" i="3"/>
  <c r="AC398" i="3"/>
  <c r="AC397" i="3"/>
  <c r="AE396" i="3"/>
  <c r="AG396" i="3" s="1"/>
  <c r="AC396" i="3"/>
  <c r="Q396" i="3"/>
  <c r="AC395" i="3"/>
  <c r="AC394" i="3"/>
  <c r="AE393" i="3"/>
  <c r="AG393" i="3" s="1"/>
  <c r="AC393" i="3"/>
  <c r="Q393" i="3"/>
  <c r="AC392" i="3"/>
  <c r="AE391" i="3"/>
  <c r="AG391" i="3" s="1"/>
  <c r="AC391" i="3"/>
  <c r="Q391" i="3"/>
  <c r="AC390" i="3"/>
  <c r="AC389" i="3"/>
  <c r="AE388" i="3"/>
  <c r="AG388" i="3" s="1"/>
  <c r="AC388" i="3"/>
  <c r="Q388" i="3"/>
  <c r="AC387" i="3"/>
  <c r="AC386" i="3"/>
  <c r="AC385" i="3"/>
  <c r="AE384" i="3"/>
  <c r="AG384" i="3" s="1"/>
  <c r="AC384" i="3"/>
  <c r="Q384" i="3"/>
  <c r="AC383" i="3"/>
  <c r="AC382" i="3"/>
  <c r="AE381" i="3"/>
  <c r="AG381" i="3" s="1"/>
  <c r="AC381" i="3"/>
  <c r="Q381" i="3"/>
  <c r="AC380" i="3"/>
  <c r="AC379" i="3"/>
  <c r="AE378" i="3"/>
  <c r="AG378" i="3" s="1"/>
  <c r="AC378" i="3"/>
  <c r="Q378" i="3"/>
  <c r="AC377" i="3"/>
  <c r="AC376" i="3"/>
  <c r="AE375" i="3"/>
  <c r="AG375" i="3" s="1"/>
  <c r="AC375" i="3"/>
  <c r="Q375" i="3"/>
  <c r="AC374" i="3"/>
  <c r="AE373" i="3"/>
  <c r="AG373" i="3" s="1"/>
  <c r="AC373" i="3"/>
  <c r="Q373" i="3"/>
  <c r="AC372" i="3"/>
  <c r="AE371" i="3"/>
  <c r="AG371" i="3" s="1"/>
  <c r="AC371" i="3"/>
  <c r="Q371" i="3"/>
  <c r="AC370" i="3"/>
  <c r="AC369" i="3"/>
  <c r="AE368" i="3"/>
  <c r="AG368" i="3" s="1"/>
  <c r="AC368" i="3"/>
  <c r="Q368" i="3"/>
  <c r="AC367" i="3"/>
  <c r="AC366" i="3"/>
  <c r="AE365" i="3"/>
  <c r="AG365" i="3" s="1"/>
  <c r="AC365" i="3"/>
  <c r="Q365" i="3"/>
  <c r="AC364" i="3"/>
  <c r="AC363" i="3"/>
  <c r="AE362" i="3"/>
  <c r="AG362" i="3" s="1"/>
  <c r="AC362" i="3"/>
  <c r="Q362" i="3"/>
  <c r="AC361" i="3"/>
  <c r="AE360" i="3"/>
  <c r="AG360" i="3" s="1"/>
  <c r="AC360" i="3"/>
  <c r="Q360" i="3"/>
  <c r="AC359" i="3"/>
  <c r="AC358" i="3"/>
  <c r="AE357" i="3"/>
  <c r="AG357" i="3" s="1"/>
  <c r="AC357" i="3"/>
  <c r="Q357" i="3"/>
  <c r="AC356" i="3"/>
  <c r="AC355" i="3"/>
  <c r="AC354" i="3"/>
  <c r="AC353" i="3"/>
  <c r="AE352" i="3"/>
  <c r="AG352" i="3" s="1"/>
  <c r="AC352" i="3"/>
  <c r="Q352" i="3"/>
  <c r="AC351" i="3"/>
  <c r="AE350" i="3"/>
  <c r="AG350" i="3" s="1"/>
  <c r="AC350" i="3"/>
  <c r="Q350" i="3"/>
  <c r="AC349" i="3"/>
  <c r="AC348" i="3"/>
  <c r="AC347" i="3"/>
  <c r="AE346" i="3"/>
  <c r="AG346" i="3" s="1"/>
  <c r="AC346" i="3"/>
  <c r="Q346" i="3"/>
  <c r="AC345" i="3"/>
  <c r="AC344" i="3"/>
  <c r="AC343" i="3"/>
  <c r="AE342" i="3"/>
  <c r="AG342" i="3" s="1"/>
  <c r="AC342" i="3"/>
  <c r="Q342" i="3"/>
  <c r="AC341" i="3"/>
  <c r="AC340" i="3"/>
  <c r="AE339" i="3"/>
  <c r="AG339" i="3" s="1"/>
  <c r="AC339" i="3"/>
  <c r="Q339" i="3"/>
  <c r="AC338" i="3"/>
  <c r="AC337" i="3"/>
  <c r="AC336" i="3"/>
  <c r="AC335" i="3"/>
  <c r="AE334" i="3"/>
  <c r="AG334" i="3" s="1"/>
  <c r="AC334" i="3"/>
  <c r="Q334" i="3"/>
  <c r="AC333" i="3"/>
  <c r="AE332" i="3"/>
  <c r="AG332" i="3" s="1"/>
  <c r="AC332" i="3"/>
  <c r="Q332" i="3"/>
  <c r="AC331" i="3"/>
  <c r="AC330" i="3"/>
  <c r="AE329" i="3"/>
  <c r="AG329" i="3" s="1"/>
  <c r="AC329" i="3"/>
  <c r="Q329" i="3"/>
  <c r="AE328" i="3"/>
  <c r="AG328" i="3" s="1"/>
  <c r="AC328" i="3"/>
  <c r="Q328" i="3"/>
  <c r="AC327" i="3"/>
  <c r="AE326" i="3"/>
  <c r="AG326" i="3" s="1"/>
  <c r="AC326" i="3"/>
  <c r="Q326" i="3"/>
  <c r="AC325" i="3"/>
  <c r="AE324" i="3"/>
  <c r="AG324" i="3" s="1"/>
  <c r="AC324" i="3"/>
  <c r="Q324" i="3"/>
  <c r="AC323" i="3"/>
  <c r="AC322" i="3"/>
  <c r="AC321" i="3"/>
  <c r="AE320" i="3"/>
  <c r="AG320" i="3" s="1"/>
  <c r="AC320" i="3"/>
  <c r="AC319" i="3"/>
  <c r="AC318" i="3"/>
  <c r="AC317" i="3"/>
  <c r="AE316" i="3"/>
  <c r="AG316" i="3" s="1"/>
  <c r="AC316" i="3"/>
  <c r="Q316" i="3"/>
  <c r="AC315" i="3"/>
  <c r="AC314" i="3"/>
  <c r="AC313" i="3"/>
  <c r="AE312" i="3"/>
  <c r="AG312" i="3" s="1"/>
  <c r="AC312" i="3"/>
  <c r="Q312" i="3"/>
  <c r="AC311" i="3"/>
  <c r="AC310" i="3"/>
  <c r="AE309" i="3"/>
  <c r="AG309" i="3" s="1"/>
  <c r="AC309" i="3"/>
  <c r="Q309" i="3"/>
  <c r="AC308" i="3"/>
  <c r="AC307" i="3"/>
  <c r="AE306" i="3"/>
  <c r="AG306" i="3" s="1"/>
  <c r="AC306" i="3"/>
  <c r="Q306" i="3"/>
  <c r="AC305" i="3"/>
  <c r="AE304" i="3"/>
  <c r="AG304" i="3" s="1"/>
  <c r="AC304" i="3"/>
  <c r="Q304" i="3"/>
  <c r="AC303" i="3"/>
  <c r="AC302" i="3"/>
  <c r="AE301" i="3"/>
  <c r="AG301" i="3" s="1"/>
  <c r="AC301" i="3"/>
  <c r="Q301" i="3"/>
  <c r="AC300" i="3"/>
  <c r="AC299" i="3"/>
  <c r="AE298" i="3"/>
  <c r="AG298" i="3" s="1"/>
  <c r="AC298" i="3"/>
  <c r="Q298" i="3"/>
  <c r="AC297" i="3"/>
  <c r="AC296" i="3"/>
  <c r="AE295" i="3"/>
  <c r="AG295" i="3" s="1"/>
  <c r="AC295" i="3"/>
  <c r="Q295" i="3"/>
  <c r="AC294" i="3"/>
  <c r="AC293" i="3"/>
  <c r="AC292" i="3"/>
  <c r="AE291" i="3"/>
  <c r="AG291" i="3" s="1"/>
  <c r="AC291" i="3"/>
  <c r="Q291" i="3"/>
  <c r="AC290" i="3"/>
  <c r="AC289" i="3"/>
  <c r="AC288" i="3"/>
  <c r="AE287" i="3"/>
  <c r="AG287" i="3" s="1"/>
  <c r="AC287" i="3"/>
  <c r="Q287" i="3"/>
  <c r="AC286" i="3"/>
  <c r="AC285" i="3"/>
  <c r="AE284" i="3"/>
  <c r="AG284" i="3" s="1"/>
  <c r="AC284" i="3"/>
  <c r="Q284" i="3"/>
  <c r="AC283" i="3"/>
  <c r="AC282" i="3"/>
  <c r="AC281" i="3"/>
  <c r="AE280" i="3"/>
  <c r="AG280" i="3" s="1"/>
  <c r="AC280" i="3"/>
  <c r="Q280" i="3"/>
  <c r="AC279" i="3"/>
  <c r="AC278" i="3"/>
  <c r="AC277" i="3"/>
  <c r="AE276" i="3"/>
  <c r="AG276" i="3" s="1"/>
  <c r="AC276" i="3"/>
  <c r="Q276" i="3"/>
  <c r="AC275" i="3"/>
  <c r="AE274" i="3"/>
  <c r="AG274" i="3" s="1"/>
  <c r="AC274" i="3"/>
  <c r="Q274" i="3"/>
  <c r="AE273" i="3"/>
  <c r="AG273" i="3" s="1"/>
  <c r="AC273" i="3"/>
  <c r="Q273" i="3"/>
  <c r="AC272" i="3"/>
  <c r="AE271" i="3"/>
  <c r="AG271" i="3" s="1"/>
  <c r="AC271" i="3"/>
  <c r="Q271" i="3"/>
  <c r="AC270" i="3"/>
  <c r="AE269" i="3"/>
  <c r="AG269" i="3" s="1"/>
  <c r="AC269" i="3"/>
  <c r="Q269" i="3"/>
  <c r="AC268" i="3"/>
  <c r="AE267" i="3"/>
  <c r="AG267" i="3" s="1"/>
  <c r="AC267" i="3"/>
  <c r="Q267" i="3"/>
  <c r="AE266" i="3"/>
  <c r="AG266" i="3" s="1"/>
  <c r="AC266" i="3"/>
  <c r="Q266" i="3"/>
  <c r="AC265" i="3"/>
  <c r="AE264" i="3"/>
  <c r="AG264" i="3" s="1"/>
  <c r="AC264" i="3"/>
  <c r="Q264" i="3"/>
  <c r="AC263" i="3"/>
  <c r="AC262" i="3"/>
  <c r="AE261" i="3"/>
  <c r="AG261" i="3" s="1"/>
  <c r="AC261" i="3"/>
  <c r="Q261" i="3"/>
  <c r="AE260" i="3"/>
  <c r="AG260" i="3" s="1"/>
  <c r="AC260" i="3"/>
  <c r="Q260" i="3"/>
  <c r="AC259" i="3"/>
  <c r="AC258" i="3"/>
  <c r="AE257" i="3"/>
  <c r="AG257" i="3" s="1"/>
  <c r="AC257" i="3"/>
  <c r="Q257" i="3"/>
  <c r="AC256" i="3"/>
  <c r="AE255" i="3"/>
  <c r="AG255" i="3" s="1"/>
  <c r="AC255" i="3"/>
  <c r="Q255" i="3"/>
  <c r="AC254" i="3"/>
  <c r="AC253" i="3"/>
  <c r="AC252" i="3"/>
  <c r="AE251" i="3"/>
  <c r="AG251" i="3" s="1"/>
  <c r="AC251" i="3"/>
  <c r="Q251" i="3"/>
  <c r="AC250" i="3"/>
  <c r="AC249" i="3"/>
  <c r="AC248" i="3"/>
  <c r="AC247" i="3"/>
  <c r="AE246" i="3"/>
  <c r="AG246" i="3" s="1"/>
  <c r="AC246" i="3"/>
  <c r="Q246" i="3"/>
  <c r="AC245" i="3"/>
  <c r="AE244" i="3"/>
  <c r="AG244" i="3" s="1"/>
  <c r="AC244" i="3"/>
  <c r="Q244" i="3"/>
  <c r="AC243" i="3"/>
  <c r="AC242" i="3"/>
  <c r="AC241" i="3"/>
  <c r="AE240" i="3"/>
  <c r="AG240" i="3" s="1"/>
  <c r="AC240" i="3"/>
  <c r="Q240" i="3"/>
  <c r="AC239" i="3"/>
  <c r="AE238" i="3"/>
  <c r="AG238" i="3" s="1"/>
  <c r="AC238" i="3"/>
  <c r="Q238" i="3"/>
  <c r="AC237" i="3"/>
  <c r="AC236" i="3"/>
  <c r="AC235" i="3"/>
  <c r="AE234" i="3"/>
  <c r="AG234" i="3" s="1"/>
  <c r="AC234" i="3"/>
  <c r="Q234" i="3"/>
  <c r="AC233" i="3"/>
  <c r="AC232" i="3"/>
  <c r="AE231" i="3"/>
  <c r="AG231" i="3" s="1"/>
  <c r="AC231" i="3"/>
  <c r="Q231" i="3"/>
  <c r="AC230" i="3"/>
  <c r="AC229" i="3"/>
  <c r="AC228" i="3"/>
  <c r="AE227" i="3"/>
  <c r="AG227" i="3" s="1"/>
  <c r="AC227" i="3"/>
  <c r="Q227" i="3"/>
  <c r="AC226" i="3"/>
  <c r="AC225" i="3"/>
  <c r="AE224" i="3"/>
  <c r="AG224" i="3" s="1"/>
  <c r="AC224" i="3"/>
  <c r="Q224" i="3"/>
  <c r="AC223" i="3"/>
  <c r="AE222" i="3"/>
  <c r="AG222" i="3" s="1"/>
  <c r="AC222" i="3"/>
  <c r="Q222" i="3"/>
  <c r="AC221" i="3"/>
  <c r="AE220" i="3"/>
  <c r="AG220" i="3" s="1"/>
  <c r="AC220" i="3"/>
  <c r="Q220" i="3"/>
  <c r="AC219" i="3"/>
  <c r="AC218" i="3"/>
  <c r="AC217" i="3"/>
  <c r="AE216" i="3"/>
  <c r="AG216" i="3" s="1"/>
  <c r="AC216" i="3"/>
  <c r="Q216" i="3"/>
  <c r="AC215" i="3"/>
  <c r="AC214" i="3"/>
  <c r="AC213" i="3"/>
  <c r="AE212" i="3"/>
  <c r="AG212" i="3" s="1"/>
  <c r="AC212" i="3"/>
  <c r="Q212" i="3"/>
  <c r="AE211" i="3"/>
  <c r="AG211" i="3" s="1"/>
  <c r="AC211" i="3"/>
  <c r="Q211" i="3"/>
  <c r="AC210" i="3"/>
  <c r="AE209" i="3"/>
  <c r="AG209" i="3" s="1"/>
  <c r="AC209" i="3"/>
  <c r="Q209" i="3"/>
  <c r="AC208" i="3"/>
  <c r="AC207" i="3"/>
  <c r="AE206" i="3"/>
  <c r="AG206" i="3" s="1"/>
  <c r="AC206" i="3"/>
  <c r="Q206" i="3"/>
  <c r="AC205" i="3"/>
  <c r="AC204" i="3"/>
  <c r="AE203" i="3"/>
  <c r="AG203" i="3" s="1"/>
  <c r="AC203" i="3"/>
  <c r="Q203" i="3"/>
  <c r="AC202" i="3"/>
  <c r="AC201" i="3"/>
  <c r="AE200" i="3"/>
  <c r="AG200" i="3" s="1"/>
  <c r="AC200" i="3"/>
  <c r="Q200" i="3"/>
  <c r="AC199" i="3"/>
  <c r="AC198" i="3"/>
  <c r="AE197" i="3"/>
  <c r="AG197" i="3" s="1"/>
  <c r="AC197" i="3"/>
  <c r="Q197" i="3"/>
  <c r="AC196" i="3"/>
  <c r="AE195" i="3"/>
  <c r="AG195" i="3" s="1"/>
  <c r="AC195" i="3"/>
  <c r="Q195" i="3"/>
  <c r="AC194" i="3"/>
  <c r="AC193" i="3"/>
  <c r="AC192" i="3"/>
  <c r="AC191" i="3"/>
  <c r="AE190" i="3"/>
  <c r="AG190" i="3" s="1"/>
  <c r="AC190" i="3"/>
  <c r="Q190" i="3"/>
  <c r="AC189" i="3"/>
  <c r="AC188" i="3"/>
  <c r="AE187" i="3"/>
  <c r="AG187" i="3" s="1"/>
  <c r="AC187" i="3"/>
  <c r="Q187" i="3"/>
  <c r="AC186" i="3"/>
  <c r="AC185" i="3"/>
  <c r="AC184" i="3"/>
  <c r="AE183" i="3"/>
  <c r="AG183" i="3" s="1"/>
  <c r="AC183" i="3"/>
  <c r="Q183" i="3"/>
  <c r="AC182" i="3"/>
  <c r="AC181" i="3"/>
  <c r="AC180" i="3"/>
  <c r="AC179" i="3"/>
  <c r="AE178" i="3"/>
  <c r="AG178" i="3" s="1"/>
  <c r="AC178" i="3"/>
  <c r="Q178" i="3"/>
  <c r="AC177" i="3"/>
  <c r="AC176" i="3"/>
  <c r="AC175" i="3"/>
  <c r="AC174" i="3"/>
  <c r="AE173" i="3"/>
  <c r="AG173" i="3" s="1"/>
  <c r="AC173" i="3"/>
  <c r="AC172" i="3"/>
  <c r="AC171" i="3"/>
  <c r="AC170" i="3"/>
  <c r="AC169" i="3"/>
  <c r="AE168" i="3"/>
  <c r="AG168" i="3" s="1"/>
  <c r="AC168" i="3"/>
  <c r="Q168" i="3"/>
  <c r="AC167" i="3"/>
  <c r="AE166" i="3"/>
  <c r="AG166" i="3" s="1"/>
  <c r="AC166" i="3"/>
  <c r="Q166" i="3"/>
  <c r="P166" i="3"/>
  <c r="AC165" i="3"/>
  <c r="AC164" i="3"/>
  <c r="AC163" i="3"/>
  <c r="AC162" i="3"/>
  <c r="AE161" i="3"/>
  <c r="AG161" i="3" s="1"/>
  <c r="AC161" i="3"/>
  <c r="AC160" i="3"/>
  <c r="AC159" i="3"/>
  <c r="AC158" i="3"/>
  <c r="AC157" i="3"/>
  <c r="AE156" i="3"/>
  <c r="AG156" i="3" s="1"/>
  <c r="AC156" i="3"/>
  <c r="AC155" i="3"/>
  <c r="AC154" i="3"/>
  <c r="AC153" i="3"/>
  <c r="AC152" i="3"/>
  <c r="AE151" i="3"/>
  <c r="AG151" i="3" s="1"/>
  <c r="AC151" i="3"/>
  <c r="AC150" i="3"/>
  <c r="AC149" i="3"/>
  <c r="AE148" i="3"/>
  <c r="AG148" i="3" s="1"/>
  <c r="AC148" i="3"/>
  <c r="Q148" i="3"/>
  <c r="AC147" i="3"/>
  <c r="AC146" i="3"/>
  <c r="AE145" i="3"/>
  <c r="AG145" i="3" s="1"/>
  <c r="AC145" i="3"/>
  <c r="AC144" i="3"/>
  <c r="AC143" i="3"/>
  <c r="AE142" i="3"/>
  <c r="AG142" i="3" s="1"/>
  <c r="AC142" i="3"/>
  <c r="AC141" i="3"/>
  <c r="AC140" i="3"/>
  <c r="AC139" i="3"/>
  <c r="AC138" i="3"/>
  <c r="AE137" i="3"/>
  <c r="AG137" i="3" s="1"/>
  <c r="AC137" i="3"/>
  <c r="Q137" i="3"/>
  <c r="AC136" i="3"/>
  <c r="AE135" i="3"/>
  <c r="AG135" i="3" s="1"/>
  <c r="AC135" i="3"/>
  <c r="AC134" i="3"/>
  <c r="AC133" i="3"/>
  <c r="AC132" i="3"/>
  <c r="AC131" i="3"/>
  <c r="AE130" i="3"/>
  <c r="AG130" i="3" s="1"/>
  <c r="AC130" i="3"/>
  <c r="Q130" i="3"/>
  <c r="P130" i="3"/>
  <c r="AC129" i="3"/>
  <c r="AC128" i="3"/>
  <c r="AC127" i="3"/>
  <c r="AE126" i="3"/>
  <c r="AG126" i="3" s="1"/>
  <c r="AC126" i="3"/>
  <c r="Q126" i="3"/>
  <c r="P126" i="3"/>
  <c r="AE120" i="3"/>
  <c r="AG120" i="3" s="1"/>
  <c r="Q120" i="3"/>
  <c r="AE118" i="3"/>
  <c r="AG118" i="3" s="1"/>
  <c r="Q118" i="3"/>
  <c r="AE115" i="3"/>
  <c r="AG115" i="3" s="1"/>
  <c r="Q115" i="3"/>
  <c r="AE113" i="3"/>
  <c r="AG113" i="3" s="1"/>
  <c r="Q113" i="3"/>
  <c r="AE112" i="3"/>
  <c r="AG112" i="3" s="1"/>
  <c r="AC112" i="3"/>
  <c r="Q112" i="3"/>
  <c r="AE106" i="3"/>
  <c r="AG106" i="3" s="1"/>
  <c r="Q106" i="3"/>
  <c r="AC105" i="3"/>
  <c r="AE104" i="3"/>
  <c r="AG104" i="3" s="1"/>
  <c r="AC104" i="3"/>
  <c r="Q104" i="3"/>
  <c r="AC103" i="3"/>
  <c r="AC102" i="3"/>
  <c r="AE101" i="3"/>
  <c r="AG101" i="3" s="1"/>
  <c r="AC101" i="3"/>
  <c r="Q101" i="3"/>
  <c r="AC100" i="3"/>
  <c r="AC99" i="3"/>
  <c r="AE98" i="3"/>
  <c r="AG98" i="3" s="1"/>
  <c r="AC98" i="3"/>
  <c r="Q98" i="3"/>
  <c r="AC97" i="3"/>
  <c r="AC96" i="3"/>
  <c r="AE95" i="3"/>
  <c r="AG95" i="3" s="1"/>
  <c r="AC95" i="3"/>
  <c r="Q95" i="3"/>
  <c r="AC94" i="3"/>
  <c r="AE93" i="3"/>
  <c r="AG93" i="3" s="1"/>
  <c r="AC93" i="3"/>
  <c r="Q93" i="3"/>
  <c r="AC92" i="3"/>
  <c r="AE91" i="3"/>
  <c r="AG91" i="3" s="1"/>
  <c r="AC91" i="3"/>
  <c r="Q91" i="3"/>
  <c r="P91" i="3"/>
  <c r="AE89" i="3"/>
  <c r="AG89" i="3" s="1"/>
  <c r="Q89" i="3"/>
  <c r="AC87" i="3"/>
  <c r="AC86" i="3"/>
  <c r="AE84" i="3"/>
  <c r="AG84" i="3" s="1"/>
  <c r="Q84" i="3"/>
  <c r="AE81" i="3"/>
  <c r="AG81" i="3" s="1"/>
  <c r="Q81" i="3"/>
  <c r="AE79" i="3"/>
  <c r="AG79" i="3" s="1"/>
  <c r="Q79" i="3"/>
  <c r="AE76" i="3"/>
  <c r="AG76" i="3" s="1"/>
  <c r="Q76" i="3"/>
  <c r="AC75" i="3"/>
  <c r="AC74" i="3"/>
  <c r="AE73" i="3"/>
  <c r="AG73" i="3" s="1"/>
  <c r="AC73" i="3"/>
  <c r="Q73" i="3"/>
  <c r="P73" i="3"/>
  <c r="AC72" i="3"/>
  <c r="AC71" i="3"/>
  <c r="AE70" i="3"/>
  <c r="AG70" i="3" s="1"/>
  <c r="AC70" i="3"/>
  <c r="Q70" i="3"/>
  <c r="AC69" i="3"/>
  <c r="AC68" i="3"/>
  <c r="AE67" i="3"/>
  <c r="AG67" i="3" s="1"/>
  <c r="AC67" i="3"/>
  <c r="Q67" i="3"/>
  <c r="P67" i="3"/>
  <c r="AC66" i="3"/>
  <c r="AC65" i="3"/>
  <c r="AC64" i="3"/>
  <c r="AC63" i="3"/>
  <c r="AC62" i="3"/>
  <c r="AC61" i="3"/>
  <c r="AC60" i="3"/>
  <c r="AC59" i="3"/>
  <c r="AC58" i="3"/>
  <c r="AC57" i="3"/>
  <c r="AC56" i="3"/>
  <c r="AE55" i="3"/>
  <c r="AG55" i="3" s="1"/>
  <c r="AC55" i="3"/>
  <c r="Q55" i="3"/>
  <c r="AC54" i="3"/>
  <c r="AC53" i="3"/>
  <c r="AE52" i="3"/>
  <c r="AG52" i="3" s="1"/>
  <c r="AC52" i="3"/>
  <c r="Q52" i="3"/>
  <c r="AC51" i="3"/>
  <c r="AC50" i="3"/>
  <c r="AC49" i="3"/>
  <c r="AE48" i="3"/>
  <c r="AG48" i="3" s="1"/>
  <c r="AC48" i="3"/>
  <c r="Q48" i="3"/>
  <c r="AC47" i="3"/>
  <c r="AC46" i="3"/>
  <c r="AE45" i="3"/>
  <c r="AG45" i="3" s="1"/>
  <c r="AC45" i="3"/>
  <c r="Q45" i="3"/>
  <c r="AC44" i="3"/>
  <c r="AE43" i="3"/>
  <c r="AG43" i="3" s="1"/>
  <c r="AC43" i="3"/>
  <c r="Q43" i="3"/>
  <c r="AC42" i="3"/>
  <c r="AE41" i="3"/>
  <c r="AG41" i="3" s="1"/>
  <c r="AC41" i="3"/>
  <c r="Q41" i="3"/>
  <c r="AC40" i="3"/>
  <c r="AC39" i="3"/>
  <c r="AC38" i="3"/>
  <c r="AE37" i="3"/>
  <c r="AG37" i="3" s="1"/>
  <c r="AC37" i="3"/>
  <c r="Q37" i="3"/>
  <c r="AC36" i="3"/>
  <c r="AC35" i="3"/>
  <c r="AC34" i="3"/>
  <c r="AE33" i="3"/>
  <c r="AG33" i="3" s="1"/>
  <c r="AC33" i="3"/>
  <c r="Q33" i="3"/>
  <c r="AC32" i="3"/>
  <c r="AC31" i="3"/>
  <c r="AC30" i="3"/>
  <c r="AC29" i="3"/>
  <c r="AE28" i="3"/>
  <c r="AG28" i="3" s="1"/>
  <c r="AC28" i="3"/>
  <c r="Q28" i="3"/>
  <c r="AC27" i="3"/>
  <c r="AC26" i="3"/>
  <c r="AC25" i="3"/>
  <c r="AE24" i="3"/>
  <c r="AG24" i="3" s="1"/>
  <c r="AC24" i="3"/>
  <c r="Q24" i="3"/>
  <c r="AC23" i="3"/>
  <c r="AC22" i="3"/>
  <c r="AE21" i="3"/>
  <c r="AG21" i="3" s="1"/>
  <c r="AC21" i="3"/>
  <c r="Q21" i="3"/>
  <c r="AC20" i="3"/>
  <c r="AC19" i="3"/>
  <c r="AC18" i="3"/>
  <c r="AE17" i="3"/>
  <c r="AG17" i="3" s="1"/>
  <c r="AC17" i="3"/>
  <c r="Q17" i="3"/>
  <c r="AC16" i="3"/>
  <c r="AC15" i="3"/>
  <c r="AC14" i="3"/>
  <c r="AE13" i="3"/>
  <c r="AG13" i="3" s="1"/>
  <c r="AC13" i="3"/>
  <c r="Q13" i="3"/>
  <c r="AC12" i="3"/>
  <c r="AC11" i="3"/>
  <c r="AC10" i="3"/>
  <c r="AE9" i="3"/>
  <c r="AG9" i="3" s="1"/>
  <c r="AC9" i="3"/>
  <c r="Q9" i="3"/>
  <c r="AC8" i="3"/>
  <c r="AE7" i="3"/>
  <c r="AG7" i="3" s="1"/>
  <c r="AC7" i="3"/>
  <c r="Q7" i="3"/>
  <c r="AC6" i="3"/>
  <c r="AC5" i="3"/>
  <c r="AE4" i="3"/>
  <c r="AG4" i="3" s="1"/>
  <c r="AC4" i="3"/>
  <c r="Q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 Zuluaga Fandiño</author>
  </authors>
  <commentList>
    <comment ref="F339" authorId="0" shapeId="0" xr:uid="{00000000-0006-0000-0100-000001000000}">
      <text>
        <r>
          <rPr>
            <sz val="12"/>
            <color rgb="FF000000"/>
            <rFont val="Tahoma"/>
            <family val="2"/>
          </rPr>
          <t xml:space="preserve">Estos porcentajes deben ser concertados con los responsables del cumplimiento de los indicadores en el PEI, ya que en el informe del PEI se incluirán los avances aquí presentados. También podrían dejarlos coo indirectos y describir el aporte. Lo dejo a su discreción </t>
        </r>
      </text>
    </comment>
  </commentList>
</comments>
</file>

<file path=xl/sharedStrings.xml><?xml version="1.0" encoding="utf-8"?>
<sst xmlns="http://schemas.openxmlformats.org/spreadsheetml/2006/main" count="4283" uniqueCount="1644">
  <si>
    <t>RESPONSABLE</t>
  </si>
  <si>
    <t>ALINEACIÓN PLANES</t>
  </si>
  <si>
    <t>ARTICULACIÓN CON EL PLAN ESTRATÉGICO</t>
  </si>
  <si>
    <t>ALINEACIÓN CON PLANES ADMINISTRATIVOS</t>
  </si>
  <si>
    <t>PRIORIDADES</t>
  </si>
  <si>
    <t>PROGRAMACIÓN DE METAS Y SUBPRODUCTOS</t>
  </si>
  <si>
    <t xml:space="preserve">SEGUIMIENTO PAI / II TRIMESTRE </t>
  </si>
  <si>
    <t>DEPENDENCIA / AREA</t>
  </si>
  <si>
    <t>OBJETIVO O ESTRATÉGIA DEL PLAN ESTRATÉGICO INSTITUCIONAL</t>
  </si>
  <si>
    <t>INDICADOR DEL PLAN ESTRATÉGICO</t>
  </si>
  <si>
    <t>TIPO DE APORTE AL INDICADOR DEL PLAN ESTRATÉGICO</t>
  </si>
  <si>
    <t>% DE APORTE DIRECTO AL INDICADOR DEL PLAN ESTRATÉGICO</t>
  </si>
  <si>
    <t>DESCRIPCIÓN DEL APORTE INDIRECTO AL PLAN ESTRATÉGICO</t>
  </si>
  <si>
    <t>PLANES ADMINISTRATIVOS 1</t>
  </si>
  <si>
    <t>PLANES ADMINISTRATIVOS 2</t>
  </si>
  <si>
    <t>OTRO PLAN. ¿CUÁL?</t>
  </si>
  <si>
    <t>POLÍTICA MIPG RELACIONADA</t>
  </si>
  <si>
    <t>17 prioridades innegociables para el 2020</t>
  </si>
  <si>
    <t>Prioridades 1A</t>
  </si>
  <si>
    <t>META</t>
  </si>
  <si>
    <t>Unidad de medida META</t>
  </si>
  <si>
    <t>Fecha de inicio de la 
META</t>
  </si>
  <si>
    <t>Fecha fin de la META</t>
  </si>
  <si>
    <t>Subproductos</t>
  </si>
  <si>
    <t>% Ponderación subproductos</t>
  </si>
  <si>
    <t>Fecha de inicio del 
subproducto</t>
  </si>
  <si>
    <t>Fecha de entrega del subproducto</t>
  </si>
  <si>
    <t>Avance esperado META
 I trimestre</t>
  </si>
  <si>
    <t>Avance esperado META
 II trimestre</t>
  </si>
  <si>
    <t>Avance esperado META
III trimestre</t>
  </si>
  <si>
    <t>Avance esperado META
IV trimestre</t>
  </si>
  <si>
    <t>Avance Cuantitativo del subproducto / II TRIMESTRE</t>
  </si>
  <si>
    <t>Avance Cualitativo del subproducto / II TRIMESTRE</t>
  </si>
  <si>
    <t>Estado Esperado del Subproducto</t>
  </si>
  <si>
    <t>Estado Real del Subproducto</t>
  </si>
  <si>
    <t>Avance Cualitativo de la META</t>
  </si>
  <si>
    <t>Avance Cuantitativo de la Meta</t>
  </si>
  <si>
    <t>Estado Esperado de la Meta</t>
  </si>
  <si>
    <t>Estado Real de la META</t>
  </si>
  <si>
    <t>Dirección DANE</t>
  </si>
  <si>
    <t>Capacidad metodológica.</t>
  </si>
  <si>
    <t>Operaciones estadísticas nuevas o rediseñadas que atienden necesidades del país</t>
  </si>
  <si>
    <t>Indirecto</t>
  </si>
  <si>
    <t>El indicador le apunta al rediseño y actualización de una estadística derivada de una operación estadística de DIMPE con el fin de atender las necesidades de información del país</t>
  </si>
  <si>
    <t>No aplica</t>
  </si>
  <si>
    <t>Publicar las nuevas líneas de pobreza monetaria y extrema</t>
  </si>
  <si>
    <t>Porcentaje</t>
  </si>
  <si>
    <t>Metodología actualizada y avalada por el Comité</t>
  </si>
  <si>
    <t>80%</t>
  </si>
  <si>
    <t>100%</t>
  </si>
  <si>
    <t>En el Comité de Expertos de pobreza se decidió realizar ejercicios de clusters de ciudades de acuerdo con los patrones de consumos de las 23 principales ciudades,  con el objetivo de construir líneas de pobreza diferenciadas y actualizadas con la ENHP 2016-2017.</t>
  </si>
  <si>
    <t>En gestión</t>
  </si>
  <si>
    <t xml:space="preserve">En gestión </t>
  </si>
  <si>
    <t xml:space="preserve">Actualización de la serie de pobreza monetaria </t>
  </si>
  <si>
    <t xml:space="preserve">Una vez  se decida sobre la conformación de los clusters de ciudades para definir las canastas bácicas de consumo, entonces el GIT procederá a construir las líneas de pobreza actualizadas  para cada uno de los clusters. </t>
  </si>
  <si>
    <t>Publicación de la nueva metodología y cifras actualizadas</t>
  </si>
  <si>
    <t xml:space="preserve">Debido a la decisión del Comité de Expertos de conformar clusters de ciudades y definir líneas de pobreza para cada uno de estos grupos, el cronograma de publicación de la serie de pobreza monetaria se aplazó hasta septiembre. </t>
  </si>
  <si>
    <t>Asegurar la calidad estadística en procesos y resultados</t>
  </si>
  <si>
    <t>Operaciones estadísticas con atributos de relevancia, oportunidad, exactitud y precisión fortalecidos.</t>
  </si>
  <si>
    <t>Realizar una nueva metodología del índice de pobreza multidimensional</t>
  </si>
  <si>
    <t>Registro de las mesas de discusión de actualización con el Comité de expertos</t>
  </si>
  <si>
    <t>50%</t>
  </si>
  <si>
    <t>90%</t>
  </si>
  <si>
    <t>Se han realizado comités de expertos correspondientes en el primer trimestre con un avance de la revisión de 4 de las 5 dimensiones del IPM.</t>
  </si>
  <si>
    <t>Terminado</t>
  </si>
  <si>
    <t>El grupo de pobreza avanzó con el rediseño metodológico, que ha sido presentado en el Comité de expertos. Ya se revisaron 4 de las 5 dimensiones del IPM y 11 de los 15 indicadores. Posterior a ello se dará inicio con la fase de inclusión de nuevos indicadores.</t>
  </si>
  <si>
    <t>Prueba de nuevas preguntas en la ECV</t>
  </si>
  <si>
    <t>Este proceso avanzará una vez se cierre la revisión de dimensiones actuales y se inicie la revisión de nuevas dimensiones</t>
  </si>
  <si>
    <t>Dado que los indicadores ODS son esenciales para medir los avances de Colombia hacia el cumplimiento de la Agenda 2030, corresponde al DANE coordinar los esfuerzos con otras partes interesadas, para garantizar la producción de mediciones a nivel país, de acuerdo con la batería de 244 indicadores definidos concertados a nivel Global.
En esta meta se incluyen todos aquellos indicadores para los cuales se definirá un Plan de trabajo, incluso aquellos cuyo horizonte de producción esta fijado para el termino de esta vigencia.</t>
  </si>
  <si>
    <t>Formular 15 Planes de Trabajo para la producción de Indicadores ODS  y avanzar en su implementación.</t>
  </si>
  <si>
    <t>porcentaje</t>
  </si>
  <si>
    <t>Matriz con Indicadores ODS priorizados para el trabajo</t>
  </si>
  <si>
    <r>
      <t xml:space="preserve">Considerandando algunas sugerencias del SNU y algunas solicitudes internas, se realizó un ajuste a la lista de indicadores priorizados a inicio del año. Para ello se adicionaron 7 indicadores nuevos al plan de priorización; incluidos: 11.5.1 / 12.6.1 / </t>
    </r>
    <r>
      <rPr>
        <sz val="16"/>
        <color rgb="FF00B050"/>
        <rFont val="Segoe UI"/>
        <family val="2"/>
      </rPr>
      <t>8.6.1</t>
    </r>
    <r>
      <rPr>
        <sz val="16"/>
        <color rgb="FF000000"/>
        <rFont val="Segoe UI"/>
        <family val="2"/>
      </rPr>
      <t xml:space="preserve"> / 9.1.1 / </t>
    </r>
    <r>
      <rPr>
        <sz val="16"/>
        <color rgb="FF00B050"/>
        <rFont val="Segoe UI"/>
        <family val="2"/>
      </rPr>
      <t>6.6.1</t>
    </r>
    <r>
      <rPr>
        <sz val="16"/>
        <color rgb="FF000000"/>
        <rFont val="Segoe UI"/>
        <family val="2"/>
      </rPr>
      <t xml:space="preserve"> / </t>
    </r>
    <r>
      <rPr>
        <sz val="16"/>
        <color theme="1"/>
        <rFont val="Segoe UI"/>
        <family val="2"/>
      </rPr>
      <t>14.b.1 y</t>
    </r>
    <r>
      <rPr>
        <sz val="16"/>
        <color rgb="FF000000"/>
        <rFont val="Segoe UI"/>
        <family val="2"/>
      </rPr>
      <t xml:space="preserve"> 15.1.2 . En este sentido el grupo de indicadores priorizados corresponde a 59 indicadores.
Cabe aclarar que aun se encuentran pendientes por confirma la inclusión de otros 8 indicadores a la lista de priorización, incluidos: 1.1.1 / 3.b.1 / 3.1.1 / 3.3.1 / 3.7.1 / 12.1.1 / 16.1.1 / 17.14.1</t>
    </r>
  </si>
  <si>
    <t>Diagnóstico de indicadores con base en el Barómetro ODS-SNU</t>
  </si>
  <si>
    <t xml:space="preserve">Como parte de los compromisos acordados con el SNU, el Grupo ODS realizó la actualización del instrumento "barómetro" para cada uno de los indicadores priorizados,  y elabóro una bitacora anexa como registro de trazabilidad de las acciones llevadas a cabo, y de las acciones por realizar, para garantizar el avance en la medición de los indicadores. </t>
  </si>
  <si>
    <t>Planes de Trabajo concertados con área temática (DANE u otra entidad) y agencias custodias</t>
  </si>
  <si>
    <r>
      <rPr>
        <b/>
        <sz val="16"/>
        <color rgb="FF000000"/>
        <rFont val="Segoe UI"/>
        <family val="2"/>
      </rPr>
      <t>FORMULA: Planes formulados / planes previstos
(5 OIT + 1 UNICEF + 3 ONUM + 2 ONUM y UNFPA +</t>
    </r>
    <r>
      <rPr>
        <b/>
        <sz val="16"/>
        <rFont val="Segoe UI"/>
        <family val="2"/>
      </rPr>
      <t xml:space="preserve"> 7 FAO</t>
    </r>
    <r>
      <rPr>
        <b/>
        <sz val="16"/>
        <color rgb="FF000000"/>
        <rFont val="Segoe UI"/>
        <family val="2"/>
      </rPr>
      <t xml:space="preserve"> +</t>
    </r>
    <r>
      <rPr>
        <b/>
        <sz val="16"/>
        <color rgb="FFFF0000"/>
        <rFont val="Segoe UI"/>
        <family val="2"/>
      </rPr>
      <t xml:space="preserve"> </t>
    </r>
    <r>
      <rPr>
        <b/>
        <sz val="16"/>
        <rFont val="Segoe UI"/>
        <family val="2"/>
      </rPr>
      <t>4 PNUMA + 3 OHCHR</t>
    </r>
    <r>
      <rPr>
        <b/>
        <sz val="16"/>
        <color rgb="FF000000"/>
        <rFont val="Segoe UI"/>
        <family val="2"/>
      </rPr>
      <t xml:space="preserve">) / 15 = (160,6%)
</t>
    </r>
    <r>
      <rPr>
        <sz val="16"/>
        <color rgb="FF000000"/>
        <rFont val="Segoe UI"/>
        <family val="2"/>
      </rPr>
      <t xml:space="preserve">
Como parte del trabajo del Grupo Interno de Trabajo para los ODS se gestionaron encuentros con las Agencias custodias y partes implicadas en la producciòn de los indicadores a partir de la agenda priorizada, asì como tambien se formularon las propuestas de plan de trabajo para cada uno de ellos. Particularmente se  desarrollaron:
1. Dos mesas de trabajo con OIT a partir de las cuales se formularon 5 planes de trabajo, que se encuentran pendientes de aprobaciòn por parte de la Agencia. Cada Plan de Trabajo corresponde a los indicadores</t>
    </r>
    <r>
      <rPr>
        <sz val="16"/>
        <color rgb="FFBA004C"/>
        <rFont val="Segoe UI"/>
        <family val="2"/>
      </rPr>
      <t xml:space="preserve"> 1.3.1</t>
    </r>
    <r>
      <rPr>
        <sz val="16"/>
        <color rgb="FF000000"/>
        <rFont val="Segoe UI"/>
        <family val="2"/>
      </rPr>
      <t xml:space="preserve"> /</t>
    </r>
    <r>
      <rPr>
        <sz val="16"/>
        <color rgb="FFBA004C"/>
        <rFont val="Segoe UI"/>
        <family val="2"/>
      </rPr>
      <t xml:space="preserve"> 5.5.2</t>
    </r>
    <r>
      <rPr>
        <sz val="16"/>
        <color rgb="FF000000"/>
        <rFont val="Segoe UI"/>
        <family val="2"/>
      </rPr>
      <t xml:space="preserve"> / </t>
    </r>
    <r>
      <rPr>
        <sz val="16"/>
        <color rgb="FF00B0F0"/>
        <rFont val="Segoe UI"/>
        <family val="2"/>
      </rPr>
      <t xml:space="preserve">8.3.1 </t>
    </r>
    <r>
      <rPr>
        <sz val="16"/>
        <color rgb="FF000000"/>
        <rFont val="Segoe UI"/>
        <family val="2"/>
      </rPr>
      <t>/</t>
    </r>
    <r>
      <rPr>
        <sz val="16"/>
        <color rgb="FF00B050"/>
        <rFont val="Segoe UI"/>
        <family val="2"/>
      </rPr>
      <t xml:space="preserve"> 8.6.1 </t>
    </r>
    <r>
      <rPr>
        <sz val="16"/>
        <color rgb="FF000000"/>
        <rFont val="Segoe UI"/>
        <family val="2"/>
      </rPr>
      <t xml:space="preserve">/ </t>
    </r>
    <r>
      <rPr>
        <sz val="16"/>
        <color rgb="FFBA004C"/>
        <rFont val="Segoe UI"/>
        <family val="2"/>
      </rPr>
      <t>8.7.1</t>
    </r>
    <r>
      <rPr>
        <sz val="16"/>
        <color rgb="FF000000"/>
        <rFont val="Segoe UI"/>
        <family val="2"/>
      </rPr>
      <t xml:space="preserve"> / </t>
    </r>
    <r>
      <rPr>
        <sz val="16"/>
        <color rgb="FFBA004C"/>
        <rFont val="Segoe UI"/>
        <family val="2"/>
      </rPr>
      <t>10.7.1</t>
    </r>
    <r>
      <rPr>
        <sz val="16"/>
        <color rgb="FF000000"/>
        <rFont val="Segoe UI"/>
        <family val="2"/>
      </rPr>
      <t xml:space="preserve">
2. Una mesa de trabajo con UNICEF para definir  el plan de trabajo del indicador </t>
    </r>
    <r>
      <rPr>
        <sz val="16"/>
        <color rgb="FFBA004C"/>
        <rFont val="Segoe UI"/>
        <family val="2"/>
      </rPr>
      <t xml:space="preserve">4.2.1 </t>
    </r>
    <r>
      <rPr>
        <sz val="16"/>
        <color rgb="FF000000"/>
        <rFont val="Segoe UI"/>
        <family val="2"/>
      </rPr>
      <t xml:space="preserve">en conjunto con otras entidades nacionales.El plan de trabajo se encuentra en modificación por parte de la Agencia. 
3. Se realizó una nueva versión de los planes de trabajo de los indicadores </t>
    </r>
    <r>
      <rPr>
        <sz val="16"/>
        <color rgb="FF00B0F0"/>
        <rFont val="Segoe UI"/>
        <family val="2"/>
      </rPr>
      <t>5.1.1</t>
    </r>
    <r>
      <rPr>
        <sz val="16"/>
        <color rgb="FFBA004C"/>
        <rFont val="Segoe UI"/>
        <family val="2"/>
      </rPr>
      <t xml:space="preserve"> </t>
    </r>
    <r>
      <rPr>
        <sz val="16"/>
        <color rgb="FF000000"/>
        <rFont val="Segoe UI"/>
        <family val="2"/>
      </rPr>
      <t xml:space="preserve">/  </t>
    </r>
    <r>
      <rPr>
        <sz val="16"/>
        <color rgb="FF00B0F0"/>
        <rFont val="Segoe UI"/>
        <family val="2"/>
      </rPr>
      <t>5.4.1</t>
    </r>
    <r>
      <rPr>
        <sz val="16"/>
        <color rgb="FF000000"/>
        <rFont val="Segoe UI"/>
        <family val="2"/>
      </rPr>
      <t xml:space="preserve"> y </t>
    </r>
    <r>
      <rPr>
        <sz val="16"/>
        <color rgb="FFBA004C"/>
        <rFont val="Segoe UI"/>
        <family val="2"/>
      </rPr>
      <t>5.c.1</t>
    </r>
    <r>
      <rPr>
        <sz val="16"/>
        <color rgb="FF000000"/>
        <rFont val="Segoe UI"/>
        <family val="2"/>
      </rPr>
      <t>. los cuales se encuentran en revisión por parte de ONU Mujeres y deberán ser aprobados en los próximos días. 
4. Se realizó una nueva versión de los planes de trabajo de las  indicadores</t>
    </r>
    <r>
      <rPr>
        <sz val="16"/>
        <color rgb="FF00B0F0"/>
        <rFont val="Segoe UI"/>
        <family val="2"/>
      </rPr>
      <t xml:space="preserve"> 5.2.1</t>
    </r>
    <r>
      <rPr>
        <sz val="16"/>
        <color rgb="FF000000"/>
        <rFont val="Segoe UI"/>
        <family val="2"/>
      </rPr>
      <t xml:space="preserve"> y </t>
    </r>
    <r>
      <rPr>
        <sz val="16"/>
        <color rgb="FFBA004C"/>
        <rFont val="Segoe UI"/>
        <family val="2"/>
      </rPr>
      <t>5.2.2</t>
    </r>
    <r>
      <rPr>
        <sz val="16"/>
        <color rgb="FF000000"/>
        <rFont val="Segoe UI"/>
        <family val="2"/>
      </rPr>
      <t xml:space="preserve">  cuya custodia es comaprtida entre  UNFPA y ONU Mujeres (ONUM). Actualmente se encuentran para la aprobación de UNFPA.
5. Se realizó con ONUM una propuesta de plan de trabajo para e</t>
    </r>
    <r>
      <rPr>
        <sz val="16"/>
        <rFont val="Segoe UI"/>
        <family val="2"/>
      </rPr>
      <t>l indicador</t>
    </r>
    <r>
      <rPr>
        <sz val="16"/>
        <color rgb="FFBA004C"/>
        <rFont val="Segoe UI"/>
        <family val="2"/>
      </rPr>
      <t xml:space="preserve"> 5.a.1 </t>
    </r>
    <r>
      <rPr>
        <sz val="16"/>
        <rFont val="Segoe UI"/>
        <family val="2"/>
      </rPr>
      <t>; c</t>
    </r>
    <r>
      <rPr>
        <sz val="16"/>
        <color rgb="FF000000"/>
        <rFont val="Segoe UI"/>
        <family val="2"/>
      </rPr>
      <t xml:space="preserve">uya custodia es compartida con la FAO; sin embargo no se ha recibido confirmación por parte de ellos.
6. Dos mesas de trabajo con la representante de FAO Colombia, donde se definieron 6 indicadores para planes de trabajo:  </t>
    </r>
    <r>
      <rPr>
        <sz val="16"/>
        <color rgb="FFBA004C"/>
        <rFont val="Segoe UI"/>
        <family val="2"/>
      </rPr>
      <t>2.c.1</t>
    </r>
    <r>
      <rPr>
        <sz val="16"/>
        <color rgb="FF000000"/>
        <rFont val="Segoe UI"/>
        <family val="2"/>
      </rPr>
      <t xml:space="preserve"> / </t>
    </r>
    <r>
      <rPr>
        <sz val="16"/>
        <color rgb="FF00B0F0"/>
        <rFont val="Segoe UI"/>
        <family val="2"/>
      </rPr>
      <t xml:space="preserve">15.1.1  </t>
    </r>
    <r>
      <rPr>
        <sz val="16"/>
        <color rgb="FF000000"/>
        <rFont val="Segoe UI"/>
        <family val="2"/>
      </rPr>
      <t xml:space="preserve">/ </t>
    </r>
    <r>
      <rPr>
        <sz val="16"/>
        <color rgb="FF00B0F0"/>
        <rFont val="Segoe UI"/>
        <family val="2"/>
      </rPr>
      <t xml:space="preserve"> 15.2.1 </t>
    </r>
    <r>
      <rPr>
        <sz val="16"/>
        <color rgb="FF000000"/>
        <rFont val="Segoe UI"/>
        <family val="2"/>
      </rPr>
      <t xml:space="preserve"> / </t>
    </r>
    <r>
      <rPr>
        <sz val="16"/>
        <color rgb="FFBA004C"/>
        <rFont val="Segoe UI"/>
        <family val="2"/>
      </rPr>
      <t xml:space="preserve">15.4.2  </t>
    </r>
    <r>
      <rPr>
        <sz val="16"/>
        <color rgb="FF000000"/>
        <rFont val="Segoe UI"/>
        <family val="2"/>
      </rPr>
      <t>/</t>
    </r>
    <r>
      <rPr>
        <sz val="16"/>
        <color rgb="FF00B050"/>
        <rFont val="Segoe UI"/>
        <family val="2"/>
      </rPr>
      <t xml:space="preserve"> </t>
    </r>
    <r>
      <rPr>
        <sz val="16"/>
        <color rgb="FF00B0F0"/>
        <rFont val="Segoe UI"/>
        <family val="2"/>
      </rPr>
      <t xml:space="preserve"> 2.a.1 </t>
    </r>
    <r>
      <rPr>
        <sz val="16"/>
        <color rgb="FFBA004C"/>
        <rFont val="Segoe UI"/>
        <family val="2"/>
      </rPr>
      <t xml:space="preserve"> </t>
    </r>
    <r>
      <rPr>
        <sz val="16"/>
        <color rgb="FF000000"/>
        <rFont val="Segoe UI"/>
        <family val="2"/>
      </rPr>
      <t xml:space="preserve">/ </t>
    </r>
    <r>
      <rPr>
        <sz val="16"/>
        <color rgb="FFBA004C"/>
        <rFont val="Segoe UI"/>
        <family val="2"/>
      </rPr>
      <t>2.1.2.</t>
    </r>
    <r>
      <rPr>
        <sz val="16"/>
        <color rgb="FF000000"/>
        <rFont val="Segoe UI"/>
        <family val="2"/>
      </rPr>
      <t xml:space="preserve"> A estos,  se adiciona el indicador 5.a.1  trabajado en conjunto con ONUM como se detalló antes.
7. Con PNUMA (UNEP por sus siglas en ingles) se acordó avanzar metodologicamente en los indicadores </t>
    </r>
    <r>
      <rPr>
        <sz val="16"/>
        <color rgb="FFBA004C"/>
        <rFont val="Segoe UI"/>
        <family val="2"/>
      </rPr>
      <t>12.4.2</t>
    </r>
    <r>
      <rPr>
        <sz val="16"/>
        <color rgb="FF000000"/>
        <rFont val="Segoe UI"/>
        <family val="2"/>
      </rPr>
      <t xml:space="preserve"> y 12.5.1 ; trabajo que se articulará con el proyecto con de estadisticas ambientales de la CEA-CEPAL. Adicionalmente se estructuraron planes de trabajo con esta agencia para los indicadores: </t>
    </r>
    <r>
      <rPr>
        <sz val="16"/>
        <color rgb="FF00B050"/>
        <rFont val="Segoe UI"/>
        <family val="2"/>
      </rPr>
      <t xml:space="preserve">6.6.1 </t>
    </r>
    <r>
      <rPr>
        <sz val="16"/>
        <color rgb="FF000000"/>
        <rFont val="Segoe UI"/>
        <family val="2"/>
      </rPr>
      <t xml:space="preserve"> /  6.5.2
8. Tres mesas de trabajo con la OHCHR para la definición de los planes de trabajo de los indicadores </t>
    </r>
    <r>
      <rPr>
        <sz val="16"/>
        <color rgb="FFBA004C"/>
        <rFont val="Segoe UI"/>
        <family val="2"/>
      </rPr>
      <t>16.1.2</t>
    </r>
    <r>
      <rPr>
        <sz val="16"/>
        <color rgb="FF000000"/>
        <rFont val="Segoe UI"/>
        <family val="2"/>
      </rPr>
      <t xml:space="preserve">, </t>
    </r>
    <r>
      <rPr>
        <sz val="16"/>
        <color rgb="FFBA004C"/>
        <rFont val="Segoe UI"/>
        <family val="2"/>
      </rPr>
      <t>10.3.1 / 16.b.1</t>
    </r>
    <r>
      <rPr>
        <sz val="16"/>
        <color rgb="FF000000"/>
        <rFont val="Segoe UI"/>
        <family val="2"/>
      </rPr>
      <t xml:space="preserve">  (indicadores repetidos) y </t>
    </r>
    <r>
      <rPr>
        <sz val="16"/>
        <color rgb="FFBA004C"/>
        <rFont val="Segoe UI"/>
        <family val="2"/>
      </rPr>
      <t>16.10.1</t>
    </r>
    <r>
      <rPr>
        <sz val="16"/>
        <color rgb="FF000000"/>
        <rFont val="Segoe UI"/>
        <family val="2"/>
      </rPr>
      <t xml:space="preserve">, que ya fueron aprobados por la agencia custodía.
9. A partir de la reunión realizada con la Agencia PNUD , y en la que se discutieron un conjunto de indicadores priorizados, se espera  elaborar planes de trabajo para los indicadores, a saber el </t>
    </r>
    <r>
      <rPr>
        <sz val="16"/>
        <color rgb="FF00B050"/>
        <rFont val="Segoe UI"/>
        <family val="2"/>
      </rPr>
      <t xml:space="preserve"> 12.6.1 </t>
    </r>
    <r>
      <rPr>
        <sz val="16"/>
        <color rgb="FF000000"/>
        <rFont val="Segoe UI"/>
        <family val="2"/>
      </rPr>
      <t xml:space="preserve">y </t>
    </r>
    <r>
      <rPr>
        <sz val="16"/>
        <color rgb="FF00B050"/>
        <rFont val="Segoe UI"/>
        <family val="2"/>
      </rPr>
      <t>14.b.1</t>
    </r>
    <r>
      <rPr>
        <sz val="16"/>
        <color rgb="FF000000"/>
        <rFont val="Segoe UI"/>
        <family val="2"/>
      </rPr>
      <t xml:space="preserve">; este último en conjunto con la FAO . 
10. Se han realizado consultas previas sobre el indicador </t>
    </r>
    <r>
      <rPr>
        <sz val="16"/>
        <color rgb="FFBA004C"/>
        <rFont val="Segoe UI"/>
        <family val="2"/>
      </rPr>
      <t xml:space="preserve">1.4.1. </t>
    </r>
    <r>
      <rPr>
        <sz val="16"/>
        <color rgb="FF000000"/>
        <rFont val="Segoe UI"/>
        <family val="2"/>
      </rPr>
      <t xml:space="preserve"> Si bien no se tiene aún una respuesta por parte de las Agencias a las cuales se elebó la consulta (PNUD-ONUHábitat), se ha realizado un ejercicio previo de identificación de necesidades, y de identificación de fuentes (ECV).
11. Respecto al indicador </t>
    </r>
    <r>
      <rPr>
        <sz val="16"/>
        <color rgb="FFBA004C"/>
        <rFont val="Segoe UI"/>
        <family val="2"/>
      </rPr>
      <t xml:space="preserve">12.3.1 </t>
    </r>
    <r>
      <rPr>
        <sz val="16"/>
        <color rgb="FF000000"/>
        <rFont val="Segoe UI"/>
        <family val="2"/>
      </rPr>
      <t>de Pérdidas y Desperdicios de alimentos, se han tenido avances importantes a partir del trabajo desarrollado en la Submesa intersectorial de Perdidas y Desperdicios PDA. Actualmente se adjudicó el contrato de la firma Bioestadística, quien efectuará el diseño metodológico del indicador para colombia en el marco del convenio DANE-FAO-BID. El plan de trabajo se encuentra aún en aprobación.</t>
    </r>
  </si>
  <si>
    <t>Informe de seguimiento del desarrollo de los planes</t>
  </si>
  <si>
    <t xml:space="preserve">Avance esperado para otro trimestre </t>
  </si>
  <si>
    <t>Sin iniciar</t>
  </si>
  <si>
    <t>A la fecha las evaluaciones de calidad desarrolladas por el DANE son aplicadas a las operaciones estadísticas o a los RRAA, algunos de los cuales son fuente para el cálculo de ODS; Sin embargo, no se han desarrollado ejercicios aplicados a la Producción de Índices o Indicadores. Con este ejercicio se busca definir los atributos de calidad de los indicadores en sí, haciendo énfasis y no en el proceso estadístico de sus fuentes, permitiendo mejorar la confianza y la disponibilidad de los indicadores ODS.</t>
  </si>
  <si>
    <t xml:space="preserve">Aplicar una auditoria de calidad piloto para evaluar la producción de 10 indicadores ODS </t>
  </si>
  <si>
    <t>Número</t>
  </si>
  <si>
    <t>Diseño de la auditoría que contemple los criterios de evaluación</t>
  </si>
  <si>
    <t xml:space="preserve">Se cuenta con la última versión de la metodologia para la Auditoria de Calidad de los indicadores ODS. El  documento contiene un contexto general, un marco teórico y el detalle del proceso metodológico. Adicionalmente se diseñó una plantilla excel sobre la cual se aplicarán los criterios de evalución. </t>
  </si>
  <si>
    <t>El diseño metodológico de la auditoría se encuentra actualmente bajo la revisión de la Dirección de Regulación. Una vez se remitan las observaciones al Grupo ODS, se aplicarán lso respectivos ajustes y se iniciará con el alistamiento del proceso de auditoría. Este ejercicio es complementario a la producción de indicadores, ya que su objetivo es garantizar la calidad del proceso de producción de los mismos, siendo ello un criterio incluido dentro del instrumento "barómetro".</t>
  </si>
  <si>
    <t>Aprobación formal de DIRPEN respecto a la validación metodológica de la auditoría</t>
  </si>
  <si>
    <t>Como el fin de asegurar la pertinencia del diseño metodológico de la auditoria; el 14 de junio se remitió la última versión del documento a DIRPEN para revisión y aprobación. A partir de las observaciones realizadas por la Dirección Técnica se ajustará la metodología en lo pertinente.</t>
  </si>
  <si>
    <t>Registros de la aplicación de la auditoría</t>
  </si>
  <si>
    <t>Esta actividad se desarrollarán con posterioridad</t>
  </si>
  <si>
    <t xml:space="preserve">Informe de conclusiones y recomendaciones </t>
  </si>
  <si>
    <t>Dado que los indicadores ODS son esenciales para medir los avances de Colombia hacia el cumplimiento de la Agenda 2030, corresponde al DANE coordinar los esfuerzos con otras partes interesadas, para garantizar la producción de mediciones a nivel país, de acuerdo con la batería de 244 indicadores definidos concertados a nivel Global.
En esta meta se incluye aquellos indicadores cuyo plan de trabajo prevé su cálculo definitivo para la vigencia 2020</t>
  </si>
  <si>
    <t>Producir 10 indicadores ODS con el 100% de criterios cumplidos e incluidos al marco de Reporte Global.</t>
  </si>
  <si>
    <t>Matriz con Indicadores ODS priorizados y diagnosticados para el trabajo</t>
  </si>
  <si>
    <t>Reportado el trimestre pasado</t>
  </si>
  <si>
    <t>A la fecha, de los 10 indicadorres proyectados para producción de este año, solo se han generado series/datos para 1.
Respecto al balance general del plan de priorización cabe señalar que, de los 17 indicadores priorizados como "producción 2020", el grupo ODS ha realizado avances sobre 9 de ellos. Así mismo, de estos 9 indicadores que cuentan con algún avance, se han formulado nuevos planes de trabajo para 7 de estos.
La especificidad del balance general del plan de priorización puede verse en el documento ODS_META1_H1_MatrizPriorizacion2020</t>
  </si>
  <si>
    <t>Series y/o datos calculados para cada uno de los indicadores priorizados en producción</t>
  </si>
  <si>
    <r>
      <rPr>
        <b/>
        <sz val="16"/>
        <color rgb="FF000000"/>
        <rFont val="Segoe UI"/>
        <family val="2"/>
      </rPr>
      <t xml:space="preserve">FORMULA:Indicadores calculados / indicadores priorizados para producción
1/10 = 10%
</t>
    </r>
    <r>
      <rPr>
        <sz val="16"/>
        <color rgb="FF000000"/>
        <rFont val="Segoe UI"/>
        <family val="2"/>
      </rPr>
      <t xml:space="preserve">
A la fecha de corte, se realizó el cálculo del indicador</t>
    </r>
    <r>
      <rPr>
        <sz val="16"/>
        <color rgb="FF00B0F0"/>
        <rFont val="Segoe UI"/>
        <family val="2"/>
      </rPr>
      <t xml:space="preserve"> 5.4.1</t>
    </r>
    <r>
      <rPr>
        <sz val="16"/>
        <color rgb="FF000000"/>
        <rFont val="Segoe UI"/>
        <family val="2"/>
      </rPr>
      <t xml:space="preserve"> sobre trabajo dómestico a partir de la información de la Encueta Nacional de Uso de Tiempo, este claculo fue realizado por DIMPE y compartido con ONU Mujeres para su validación. </t>
    </r>
  </si>
  <si>
    <t>Fichas metodológicas actualizadas respecto a los indicadores priorizados.</t>
  </si>
  <si>
    <t>La elaboración de las fichas estan previstas para el siguiente periodo de reporte</t>
  </si>
  <si>
    <t>Documento de solicitud formal al CONPES para la inclusión de indicadores producidos al Marco de Seguimiento Nacional</t>
  </si>
  <si>
    <t>La solictud de inclusión de indicadores al marco de seguimiento nacional esta prevista para el último trimestre de reporte.</t>
  </si>
  <si>
    <t>Gestión pública admirable.</t>
  </si>
  <si>
    <t>Nuevos productos y servicios que implementen investigación y desarrollo</t>
  </si>
  <si>
    <t>Las oficinas estadísticas necesitan repensar la forma tradicional de recolectar y producir información, siendo este su activo más importante. Las oportunidades  y retos que impone la era digital, y con ella, el crecimiento exponencial de la información dispuesta en diferentes tipos y formatos, exige que el DANE vincule a la producción de estadísticas oficiales un nuevo conjunto de fuentes, cuyo aprovechamiento requiere 
de desarrollos investigativos sujetos a las necesidades las necesidades y vacíos de información, y  apalancados por nuevos métodos, técnicas y tecnologías.</t>
  </si>
  <si>
    <t>Elaborar una estrategia marco para el aprovechamiento de Fuentes Alternativas en la producción estadística del DANE.</t>
  </si>
  <si>
    <t>Diagnóstico Global e Identificación de necesidades institucionales</t>
  </si>
  <si>
    <t xml:space="preserve">Desde el grupo ODS se actualizó el diagnóstico general para el marco de indicadores gloabales,  a partir de cual es posible identificar con mayor precisión los vacios de información y el potencial aprovechamiento de fuentes alternativas usadas en la mediciones para el seguimiento de la agenda 2030. 
 Por otro lado, se genero un documento borrador sintético donde se documentaron algunos desarrollos previos del DANE para el aprovechamiento de Fuentes Alternativas.
Particularmente, en articulación con la actualización del diagnóstico global para indicadores ODS, se genero una propuesta de ficha inicial para proyectos, con el fin de avanzar en la estructuración de un ejercicio conjunto con GIZ. Como paso inicial se elaboraron varias propuestas de proyectos haciendo uso de dicha ficha. </t>
  </si>
  <si>
    <t xml:space="preserve">La elaboración del diagnóstico de nuevas fuentes a requerido de la indagación de diferentes aspectos relacionados con las necesidades de información; los marcos normativos, la revisión de referentes; la documentación de antecedentes o ejercicios previos y la identificación de técnicas (las cuales pueden referirise a la recolección, procesamiento, y analisis de datos), en este sentido, la busqueda de información ha sido bastante amplia. Sin embargo, la exigencia de este ejercicio requeire de una mayor dedicación respecto al tiempo disponible por el grupo de trabajo que lidera el tema. En sentido, se espera que para el siguiente trimestre se cuente con un documento consolidado del diagnóstico a aprtir del cual sea posible proponer el marco de la estratégia. </t>
  </si>
  <si>
    <t>Propuesta estratégica para el aprovechamiento de Fuentes Alternativas</t>
  </si>
  <si>
    <t>Desde el año pasado se ha venido discutiendo la aproximación estratégica para el aprovechamiento de fuentes junto con DIRPEN y la DIG, incluyendo un un ejercicio de revisión de literatura a partir del cual se tomó como referencia la propuesta de UNECE y se complementó con algunas ideas propias. Posteriormente se buscará integrar esta linea estartégica con la proximación de metodos para el procesamiento y análisis de datos; y generar un documento unificado.</t>
  </si>
  <si>
    <t>Lineamientos para la estructuración de proyectos</t>
  </si>
  <si>
    <t>Esta actividad se tiene prevista para el último periodo de reporte</t>
  </si>
  <si>
    <t>La construcción de un Índice Sintético, permitirá evaluar integralmente el avance del país en el cumplimiento de la Agenda 2030, así como realizar desagregaciones que permitan evidenciar las brechas y los puntos críticos a intervenir por los hacedores de políticas para garantizar el cumplimiento de las metas país a 2030.</t>
  </si>
  <si>
    <t>Diseñar una metodología para la construcción de una medición que permita hacer seguimiento y monitoreo integral a la Agenda 2030.</t>
  </si>
  <si>
    <t>Documento de identificación de la línea base , la meta 2030 y el último año disponible de cada indicador</t>
  </si>
  <si>
    <t xml:space="preserve">Actualmente se cuenta con un documento con el diseño metodológico del indice compuesto para el seguimiento integral a la Agenda 2030. Si bien, ya se han realizado algunas pruebas con los datos reportados para el seguimiento del marco CONPES 3918, las cuales han servido para el diseño metodológico, en el siguiente trimestre se espera aplicar el ejercicio para la totalidad de la agenda. </t>
  </si>
  <si>
    <t>Diseño Metodológico</t>
  </si>
  <si>
    <t>A la fecha de corte, se cuenta con la última versión del documento metodològico para la construcciòn del índice compuesto para el monitoreo a las metas ODS, tomando como referencia la  lista de indicadores nacionales ODS. En el documento metodológico se muestran los resultados por objetivo y se plantea una posibilidad de agrupación por meta.</t>
  </si>
  <si>
    <t>Resultado piloto de la medición integral</t>
  </si>
  <si>
    <t>Esta actividad se tiene prevista para el siguiente periodo de reporte</t>
  </si>
  <si>
    <t>Presentación de Resultados</t>
  </si>
  <si>
    <t>Aumentar el conocimiento de los servidores respecto a la misionalidad de la entidad.</t>
  </si>
  <si>
    <t>La estrategia está dirigida a ampliar la compresión de los servidores sobre la Agenda 2030 para orientar y articular el trabajo institucional alrededor de la visión del desarrollo sostenible (con el fin de mitigar los efectos negativos y potenciar las consecuencias positivas desde el ámbito económico, social y ambiental),así como también esta dirigida a cultivar practicas y modos de vida que aporten individualmente al cumplimiento de los ODS.</t>
  </si>
  <si>
    <t>Realizar una campaña de difusión que promueva el compromiso institucional con los Objetivos de Desarrollo Sostenible ODS</t>
  </si>
  <si>
    <t>Estrategía de Difusión definida</t>
  </si>
  <si>
    <t>Se cuenta con la última versión aprobada del documento, dentro de  cual se detalla tanto la narrativa de comunicación como la estructura general de la estratégia. De igual manera, se elaboró  un diagrama general de la narrativa.
La última versión del documento fue compartida y socializada con la Secretaría Técnica de Naciones Unidas (a cargo de UNFPA) con el fin de tener una opinion externa sobre el diseño de la estrategia y también con el fin de solicitar apoyo técnico para su implementación.</t>
  </si>
  <si>
    <t xml:space="preserve">Se cuenta con la última versión aprobada de la estrategia de comunicación de los ODS para el DANE, dentro de la cual se definió tanto la narrativa de comunicación como la estructura y las herramientas de la estrategia. De igual manera, atendiendo la contingencia actual causada por la pandemñia, se ha previsto que la implementación se enfoque en algunas de las herramientas propuestas. Desde DICE y UNFPA se ha realizado retroalimentación sobre el documento; y se han acordado algunas tareas de cooperación para iniciar con las publicaciones. Por orra parte, se acordó que la propuesta del cronograma de publicación estuviera a cargo de DICE, considerando la carga de trabajo, y la posibilidad de vincular otras iniciativas a la estrategia. </t>
  </si>
  <si>
    <t>Cronograma de publicaciones acordado entre DICE y los demás actores involucrados</t>
  </si>
  <si>
    <t>Actualmente el cronograma de publicación esta siendo elabora desde DICE con el fin de incluir todas las necesidades de los actores involucrados. Al respecto se tiene programada una reunión con DICE el lunes 13 de Julio, para socializar el cronograma.</t>
  </si>
  <si>
    <t>Instrumentos graficados y/o diseñados correspondientes a la primera fase de la estrategia de comunicación</t>
  </si>
  <si>
    <t>Instrumentos para la medición y el seguimiento a la estrategia de comunicación de los ODS</t>
  </si>
  <si>
    <t>Instrumentos graficados y/o diseñados correspondientes a la segunda fase de la estrategia de comunicación</t>
  </si>
  <si>
    <t>Implementar un micrositio de estadísticas con enfoque diferencial e interseccional en la página web del DANE</t>
  </si>
  <si>
    <t xml:space="preserve">Documento de selección de indicadores </t>
  </si>
  <si>
    <t xml:space="preserve">
45% </t>
  </si>
  <si>
    <t xml:space="preserve">
95%</t>
  </si>
  <si>
    <t xml:space="preserve">
100%</t>
  </si>
  <si>
    <t>La propuesta visual enviada permite contar con una estructura clara de los desarrollos en términos de programación que se deben adelantar para el prototipo funcional del micrositio la cual está alineado con las recomendaciones del manual de imagen visual de la entidad. Creemos que por la dificultad sanitaria decretada en el país, no se ha avanzado al ritmo deseado al análisis de requerimientos y ajustes de diseño.</t>
  </si>
  <si>
    <t xml:space="preserve">Registro de diseño gráfico del micrositio y diseño de tablas de salida de los indicadores </t>
  </si>
  <si>
    <t>20%</t>
  </si>
  <si>
    <t>El Grupo de Enfoque Diferencial e Interseccional ha consolidado la propuesta documental del micrositio, la propuesta de links de publicaciones que deberían agruparse en dicho micrositio y de indicadores a mostrar en el mismo. Queda haciendo falta la aprobación del diseño y su programación por parde de DICE y Sistemas, para proceder a su montaje</t>
  </si>
  <si>
    <t>Documento de consolidación de cuadros de salida incluyendo los datos</t>
  </si>
  <si>
    <t>No se ha avanzado debido al aislamiento preventivo</t>
  </si>
  <si>
    <t>Registro del desarrollo de pruebas y publicación del Micrositio</t>
  </si>
  <si>
    <t>Generar dos documentos de divulgación  de indicadores para visualizar poblaciones sujeto de enfoque diferencial  e interseccional, en conjunto con entidades multilaterales</t>
  </si>
  <si>
    <t>Documento de compilación de indicadores para el "Perfil de Género: Mujeres y Hombres"</t>
  </si>
  <si>
    <t xml:space="preserve">
20%</t>
  </si>
  <si>
    <t xml:space="preserve">
53%</t>
  </si>
  <si>
    <t xml:space="preserve">
86%</t>
  </si>
  <si>
    <t>El Grupo de Enfoque Diferencial e Interseccional realizó procesamientos y gestionó indicadores por parte de otras áreas del DANE para actualizar algunos de los indicadores del Perfil. Por motivos de las contigencias presentadas por la emergencia sanitaria y el aislamiento y en acuerdo con  ONU Mujeres, el Perfil en su versión final se reagendó para ser publicado en noviembre de 2020.</t>
  </si>
  <si>
    <t>Apoyados en las otras áreas del DANE se realizó los procesamientos para actualizar algunos de los indicadores del Perfil  y por motivos de la emergencia sanitaria la versión final y su publicación se realizara en el mes de noviembre de 2020. se realizo la lectura de los documento</t>
  </si>
  <si>
    <t>Versión final del "Perfil de Género: Mujeres y Hombres"</t>
  </si>
  <si>
    <t>Documento de compilación de indicadores para el "Análisis con perspectiva de género de los resultados de la Encuesta de Cultura Política"</t>
  </si>
  <si>
    <t xml:space="preserve">Los avances en este subproducto ha sido mínimo debido al aislamiento decretado, por lo tanto se ha leído la documentación relacionada </t>
  </si>
  <si>
    <t>Versión final del "Análisis con perspectiva de género de los resultados de la Encuesta de Cultura Política"</t>
  </si>
  <si>
    <t>Aumento en las solicitudes de intercambio de conocimientos, misiones y eventos por entidades y organismos internacionales.</t>
  </si>
  <si>
    <t>Directo</t>
  </si>
  <si>
    <t>El intercambio de conocimiento contribuye al aseguramiento de una gestión pública admirable</t>
  </si>
  <si>
    <t>Aumentar en un 8% las solicitudes de intercambio de conocimientos, misiones y eventos por entidades y organismos internacionales.</t>
  </si>
  <si>
    <t xml:space="preserve">Tabla de reportes trimestrales de las solicitudes de intercambio de conocimiento, misiones, eventos y videoconferencias. </t>
  </si>
  <si>
    <t>25%( 110)</t>
  </si>
  <si>
    <t>50% (220)</t>
  </si>
  <si>
    <t>75% (330)</t>
  </si>
  <si>
    <t>100% (440)</t>
  </si>
  <si>
    <t>Mediante el trámite de 113 solicitudes/requerimientos internacionales durante el II trimestre se alcanzó un 2% del total de la meta anual establecida (8%), contribuyendo a que el avance semestral frente a la meta anual sea del 3,84% (215 solicitudes).
La Oficina de Relacionamiento trabajó de forma articulada con las diferentes direcciones técnicas del DANE, y con base a la posición en la que se encuentra la institución actualmente en el escenario global , se ha evidenciado un crecimiento en el número de solicitudes y requerimientos que tienen como objetivo permitir la participación activa del DANE en la comunidad estadística internacional.</t>
  </si>
  <si>
    <t>La Oficina del GIT de Cooperación Técnica y Relaciones Internacionales ha realizado 215 actividades de intercambio de conocimiento, misiones, eventos y videoconferencias durante el primer semestre de 2020. 
Cabe resaltar  la suscripción del acuerdo de cofinanciación con El Fondo de Población de Naciones Unidas (Junio) y el  Memorando de Entendimiento con CEPEI subscrito en mayo de 2020, y  la participación del DANE en la 68ª sesión plenaria de la Conferencia de Estadísticos Europeos y la 17ª reunión del Comité de Estadística y Política Estadística (CSSP)  (22 al  26 de  junio  de 2020).</t>
  </si>
  <si>
    <t>Informe de registro de actividades sobre el avance final anual alcanzado respecto al 2019</t>
  </si>
  <si>
    <t>Se desarrollaron  informes de gestión de la oficina del GIT de Cooperación Técnica y Relaciones Internacionales a fin de dar conocimiento del Estado actual de la oficina a la alta dirección</t>
  </si>
  <si>
    <t>Dirección de Difusión, Comunicación y Cultura Estadística - DICE</t>
  </si>
  <si>
    <t>Fomentar el uso de la información estadística en la toma de decisiones públicas y privadas</t>
  </si>
  <si>
    <t>Grupos de interés que usan información estadística en sus programas, planes, proyectos, estrategias o políticas.</t>
  </si>
  <si>
    <t>N/A</t>
  </si>
  <si>
    <t>5. Transparencia, acceso a la información pública y lucha contra la corrupción</t>
  </si>
  <si>
    <t xml:space="preserve">Implementar una estrategia de interacción con los grupos de interés para relacionamiento con fuentes de información: económicas y sociales.
</t>
  </si>
  <si>
    <t>Documento de la estrategia de interacción con grupos de interés.</t>
  </si>
  <si>
    <t>Informe de aplicación de la estrategia con los Grupo de Interés.</t>
  </si>
  <si>
    <t>Se entrega informe con la aplicación de la segunda estrategia de los grupos de interés, en el cual se realizaron 5 tallares: 
• 4 de mayo de 2020. Resultados y perspectivas: - Encuesta Anual de Comercio 2018.
• 5 de mayo de 2020. Resultados y perspectivas: - Encuesta Anual Manufacturera 2018.
• 6 de mayo de 2020. Resultados y perspectivas - Encuesta Anual de Servicios 2018.
• 28 de mayo de 2020. Resultados Encuesta de Micronegocios 2019.
• 2 de julio de 2020. Resultados Pulso Empresarial primera ronda 2020</t>
  </si>
  <si>
    <t xml:space="preserve">Implementar un esquema de aprendizaje de los grupos operativos.
</t>
  </si>
  <si>
    <t>Unidad</t>
  </si>
  <si>
    <t>Documento con los lineamientos, objetivos y propósitos.</t>
  </si>
  <si>
    <t>Se realizó el documento metodológico “Sentir, pensar y actuar: una propuesta de aprendizaje para el personal operativo de las operaciones estadísticas del DANE”. El documento es una guía para desarrollar habilidades  del personal operativo para el desempeño de su trabajo, en el cual se hace una revisión de experiencias de aprendizaje y la definición del aprendizaje desde el sentir, pensar y actuar.
Se entrega informe No. 1 sobre la aplicación de la estrategia: se realizaron 13 videoconferencias con el personal operativo incluyendo los sensibilizadores transversales. (ver documento anexo.)</t>
  </si>
  <si>
    <t>Documento con  la estrategia de implementación esquema de aprendizaje</t>
  </si>
  <si>
    <r>
      <t xml:space="preserve">Se realizó el documento metodológico </t>
    </r>
    <r>
      <rPr>
        <i/>
        <sz val="16"/>
        <color rgb="FF0D0D0D"/>
        <rFont val="Arial"/>
        <family val="2"/>
      </rPr>
      <t>“Sentir, pensar y actuar: una propuesta de aprendizaje para el personal operativo de las operaciones estadísticas del DANE”</t>
    </r>
    <r>
      <rPr>
        <sz val="16"/>
        <color rgb="FF0D0D0D"/>
        <rFont val="Arial"/>
        <family val="2"/>
      </rPr>
      <t>. El documento es una guía para desarrollar habilidades  del personal operativo para el desempeño de su trabajo, en el cual se hace una revisión de experiencias de aprendizaje y la definición del aprendizaje desde el sentir, pensar y actuar.</t>
    </r>
  </si>
  <si>
    <t>Informe de aplicación de la estrategia con los grupos operativos.</t>
  </si>
  <si>
    <t xml:space="preserve">Se entrega informe No. 1 sobre la aplicación de la estratregia </t>
  </si>
  <si>
    <t xml:space="preserve">Diseñar el manual de estilo gráfico para la visualización de datos.
</t>
  </si>
  <si>
    <t xml:space="preserve">Documento con la definición de elementos de visualización de datos </t>
  </si>
  <si>
    <t>A. Se realizó el documento de definición de elementos de visualización de datos.
El GIT Comunicación Visual y Diseño de DIMCE, desde el mes de enero y durante el primer trimestre hizo la recolección de definición de elementos de visualización de datos. Se consolido en un documento que contiene entre otros los siguientes conceptos:
• Definición de la visualización de datos.
• Aplicaciones
• Perfilamiento de datos
• Color: Conformación de color, Esquema de color
• Prácticas para la visualización de datos
• Referentes gráficos de visualización de datos</t>
  </si>
  <si>
    <t xml:space="preserve">Documento de manual de estilo </t>
  </si>
  <si>
    <t xml:space="preserve">B. Manual de estilo gráfico de para la visualización de datos. 
Con base en el documento de definición de elementos de visualización de datos, se elabora el manual de estilo grafico  que tiene por objetivo brindar una herramienta de consulta para facilitar la comunicación visual en la difusión de información estadística con el fin de que los datos sean accesibles y comprensibles bajo los estándares del manual de Identidad Visual y Arquitectura de Marca DANE.
</t>
  </si>
  <si>
    <t>Registro de publicación en la página web</t>
  </si>
  <si>
    <t xml:space="preserve">C. Publicación.
Se realiza la publicación en ISOLUCION y DANENET con el fin de que sea de consulta pública para la entidad. </t>
  </si>
  <si>
    <t xml:space="preserve">Registro de campañas de socialización y visualización </t>
  </si>
  <si>
    <t xml:space="preserve">D. Socialización y difusión 
Teniendo en cuenta el confinamiento decretado por Presidencia de la República, y en consecuencia la imposibilidad de realizar actividades que no estén contempladas dentro de las excepciones contempladas en el Decreto 749 del 2020, la campaña de difusión se está realizando en DANEnet mediante la difusión de video. Como actividad complementaria se realizará un webinar. </t>
  </si>
  <si>
    <t>Accesibilidad.</t>
  </si>
  <si>
    <t>Nuevos canales de interacción con los grupos de interés.</t>
  </si>
  <si>
    <t xml:space="preserve">Diseño de una aplicación del DANE para consulta de información estadística.
</t>
  </si>
  <si>
    <t>Informe con la definición de las operaciones estadísticas a implementar bajo el esquema de App</t>
  </si>
  <si>
    <t xml:space="preserve">La construcción de la App para se va realizar con la temática del Sistema de Información de Precios y Abastecimiento del Sector Agropecuario - SIPSA. La temática está agrupada en tres componentes (precios mayoristas de los alimentos, abastecimiento de alimentos e insumos y factores asociados a la producción agropecuaria), con distinta periodicidad. La App estará enfocada al componente de precios mayoristas de los alimentos; teniendo como público objetivo a los mayoristas.
</t>
  </si>
  <si>
    <t>La construcción de la App para se va realizar con la temática del Sistema de Información de Precios y Abastecimiento del Sector Agropecuario - SIPSA. La temática está agrupada en tres componentes (precios mayoristas de los alimentos, abastecimiento de alimentos e insumos y factores asociados a la producción agropecuaria), con distinta periodicidad. La App estará enfocada al componente de precios mayoristas de los alimentos; teniendo como público objetivo a los mayoristas.
En el marco de la definición conceptual se precisó el alcance, así como variables y dominios de la temática como lo son periodos, departamentos, municipios, fuentes de información, periodicidad, unidad, cifras, productos. (Documento 1_varaibles SIPSA)
Se realizó el documento de “Ejercicio con datos del SIPSA” que tiene por objetivo realizar un ejercicio de consulta con los datos del SIPSA, a partir de un producto seleccionado de forma aleatoria en tres mercados y así analizar su comportamiento actual, semanal, mensual y doce meses. Para el ejercicio se hace el supuesto que el usuario tomó el dato el día lunes 1 de junio de 2020, tipo 4:00 pm. (Documento 4_ejercicio_datos).
Cómo posible variable que integrará la APP se realizó un documento con recetas con productos SIPSA, con el objetivo de esbozar el proceso de visualización de las recetas a partir de los productos existentes en la base de datos del SIPSA, con sus respectivos precios; además de la especificación de las calorías consumidas; siempre y cuando el público objetivo, sea la comunidad en general y se disponga de precios distintos al de mayoristas. Las unidades de los productos están dadas en kilogramo, unidad o litro. (Documento 3_receta_productos)
Adicionalmente, en el marco de este subproducto se hizo un análisis de los referentes Aplicativos de productos agropecuarios. (Documento 5_aplicativos referentes)</t>
  </si>
  <si>
    <t>Documento con la definición conceptual</t>
  </si>
  <si>
    <t xml:space="preserve">En el marco de la definición conceptual se precisó el alcance, así como variables y dominios de la temática como lo son periodos, departamentos, municipios, fuentes de información, periodicidad, unidad, cifras, productos. (Documento 1_varaibles SIPSA)
Se realizó el documento de “Ejercicio con datos del SIPSA” que tiene por objetivo realizar un ejercicio de consulta con los datos del SIPSA, a partir de un producto seleccionado de forma aleatoria en tres mercados y así analizar su comportamiento actual, semanal, mensual y doce meses. (Documento 4_ejercicio_datos).
Cómo posible variable que integrará la APP se realizó un documento con recetas con productos SIPSA, con el objetivo de esbozar el proceso de visualización de las recetas a partir de los productos existentes en la base de datos del SIPSA, con sus respectivos precios; además de la especificación de las calorías consumidas; siempre y cuando el público objetivo, sea la comunidad en general y se disponga de precios distintos al de mayoristas. Las unidades de los productos están dadas en kilogramo, unidad o litro. (Documento 3_receta_productos)
Adicionalmente, en el marco de este subproducto se hizo un análisis de los referentes Aplicativos de productos agropecuarios. (Documento 5_aplicativos referentes)
</t>
  </si>
  <si>
    <t>Registro de la tecnología que soporta la implementación de la App</t>
  </si>
  <si>
    <t xml:space="preserve">Diseño, implementación y comunicación de cuatro “desarrollos” para la gestión del conocimiento de operaciones estadísticas.
</t>
  </si>
  <si>
    <t>Registro de Maquetación desarrollo No.1</t>
  </si>
  <si>
    <t>Registro de Estructuración desarrollo No.1</t>
  </si>
  <si>
    <t>Registro de Mantenimiento desarrollo No.1</t>
  </si>
  <si>
    <t>Mantenimiento. Actualización de la información del visor de Turismo.</t>
  </si>
  <si>
    <t>Registro de Maquetación desarrollo No. 2</t>
  </si>
  <si>
    <t xml:space="preserve">
Maquetación. Análisis de propuesta y definición de requerimientos de narrativa para el visor de Retropoblación. </t>
  </si>
  <si>
    <t>Registro de Estructuración desarrollo No. 2</t>
  </si>
  <si>
    <t>Estructuración. Diseño y desarrollo  del visor.</t>
  </si>
  <si>
    <t>Registro de Mantenimiento desarrollo No. 2</t>
  </si>
  <si>
    <t>Mantenimiento. Actualización de la información.</t>
  </si>
  <si>
    <t>Registro de Maquetación desarrollo No. 3</t>
  </si>
  <si>
    <t xml:space="preserve">
Maquetación. Análisis de propuesta y definición de requerimientos de narrativa para el visor de Resultados de Pueblos Indígenas. </t>
  </si>
  <si>
    <t>Registro de Estructuración desarrollo No. 3</t>
  </si>
  <si>
    <t>Registro de Mantenimiento desarrollo No. 3</t>
  </si>
  <si>
    <t>Registro de Maquetación desarrollo No. 4</t>
  </si>
  <si>
    <t>Registro de Estructuración desarrollo No. 4</t>
  </si>
  <si>
    <t>Registro de Mantenimiento desarrollo No. 4</t>
  </si>
  <si>
    <t>Documento de la  estrategia de relacionamiento y comunicación con las entidades.</t>
  </si>
  <si>
    <t xml:space="preserve">Documento con la viabilidad </t>
  </si>
  <si>
    <t xml:space="preserve">Se hizo el estudio de viabilidad para la apertura del centro de datos en la Fundación Universitaria del Área Andina. </t>
  </si>
  <si>
    <t>Memorando de entendimiento suscrito con la entidad.</t>
  </si>
  <si>
    <t>Se suscribió el Memorando de entendimiento No. 005 suscrito entre el Departamento Administrativo Nacional de estadística — DANE y la Fundación Universitaria del Área Andina</t>
  </si>
  <si>
    <t>9.      Estrategia de comunicación interna</t>
  </si>
  <si>
    <t>Implementar una estrategia de comunicación interna.</t>
  </si>
  <si>
    <t xml:space="preserve"> Documento con el análisis de la comunicación interna actual de la entidad </t>
  </si>
  <si>
    <r>
      <t xml:space="preserve">Se realizó la estrategia de Comunicación Interna. En el documento se definió la estrategia de comunicación interna, que tiene por objetivo contribuir a que los servidores comprendan la importancia de su rol en la consecución de las metas institucionales (PEI). Adicionalmente y teniendo en cuenta la coyuntura por la pandemia, se hizo énfasis en la estrategia de comunicación interna para visibilizar el quehacer institucional en los diferentes campos de acción en tiempos de COVID-19.
En el marco de la estrategia de comunicación se está realizando el rediseño de DANENET, a partir de la Implementación de la plataforma en Open Source. 
Idea fuerza: es la herramienta que constituye la esencia de un mensaje. Suele estar compuesta por unas pocas palabras con un fuerte carácter simbólico y que reflejan, por sí solas, un significado completo. Por lo general, una idea fuerza debe ser breve (presentada con pocas palabras), sencilla especialmente en su vocabulario, memorable para que sea fácil de recordar, inequívoca para que no dé lugar a diversas interpretaciones y debe tener coherencia en fondo y forma, con el mensaje global que se quiera dar.
1. Construcción y publicación de contenidos
• Notas publicadas en DANEnet: 119     
• Total vistas: 25.770
• Envíos de correos masivos: 20           
2. Estructuración de DANEnet en Sharepoint 
• Herramienta que permite generar espacios de trabajo colaborativo
3. Construcción, impresión e instalación de piezas de comunicación 
Pendones y rompe tráficos acerca de las Medidas de autocuidado  para el ingreso y la estadía en las instalaciones de la entidad.  
</t>
    </r>
    <r>
      <rPr>
        <b/>
        <sz val="12"/>
        <color theme="1"/>
        <rFont val="Segoe UI"/>
        <family val="2"/>
      </rPr>
      <t/>
    </r>
  </si>
  <si>
    <t xml:space="preserve">  Herramientas de comunicación y relacionamiento con las con las audiencias internas</t>
  </si>
  <si>
    <t xml:space="preserve">Se realizó la estrategia de Comunicación Interna. En el documento se definió la estrategia de comunicación interna, que tiene por objetivo contribuir a que los servidores comprendan la importancia de su rol en la consecución de las metas institucionales (PEI). Adicionalmente y teniendo en cuenta la coyuntura por la pandemia, se hizo énfasis en la estrategia de comunicación interna para visibilizar el quehacer institucional en los diferentes campos de acción en tiempos de COVID-19. Idea fuerza: es la herramienta que constituye la esencia de un mensaje. Suele estar compuesta por unas pocas palabras con un fuerte carácter simbólico y que reflejan, por sí solas, un significado completo. Por lo general, una idea fuerza debe ser breve (presentada con pocas palabras), sencilla especialmente en su vocabulario, memorable para que sea fácil de recordar, inequívoca para que no dé lugar a diversas interpretaciones y debe tener coherencia en fondo y forma, con el mensaje global que se quiera dar.
En el marco de la estrategia de comunicación se está realizando el rediseño de DANENET, a partir de la Implementación de la plataforma en Open Source. </t>
  </si>
  <si>
    <t>Implementación de la estrategia</t>
  </si>
  <si>
    <t xml:space="preserve">Se realiza la implementación de la estrategia para lo cual se desarrollaron los siguientes productos: 
1. Construcción y publicación de contenidos
• Notas publicadas en DANEnet: 119     
• Total vistas: 25.770
• Envíos de correos masivos: 20           
2. Estructuración de DANEnet en Sharepoint 
• Herramienta que permite generar espacios de trabajo colaborativo
3. Construcción, impresión e instalación de piezas de comunicación 
Pendones y rompe tráficos acerca de las Medidas de autocuidado  para el ingreso y la estadía en las instalaciones de la entidad.  </t>
  </si>
  <si>
    <t>Crear el Banco de imágenes del DANE.</t>
  </si>
  <si>
    <t xml:space="preserve">Documendo de protocolo de almacenamiento y uso de imágenes. </t>
  </si>
  <si>
    <t>Una vez se realice la herramienta de busqueda se entregará en documento de protocolos en su versión final.</t>
  </si>
  <si>
    <t>Aplicativo de búsqueda desarrollado</t>
  </si>
  <si>
    <t xml:space="preserve">Para el segundo trimestre y con el objetivo de desarrollar el aplicativo de búsqueda, se inició un proceso contractual de servicios de capacitación para software 365. Actualmente se encuentra en revisión por parte del GIT de Compras Públicas. Una vez se culmine con esta etapa se desarrollará el aplicativo, se actualizará el protocolo y se realizará el lanzamiento del banco de imágenes.  
</t>
  </si>
  <si>
    <t>Banco de imágenes implementado</t>
  </si>
  <si>
    <t xml:space="preserve">Se organizó, editó y etiquetaron 14,217 fotos que equivalen al 75% de las fotos recopiladas. </t>
  </si>
  <si>
    <t>Oficina de Sistemas</t>
  </si>
  <si>
    <t xml:space="preserve">El PETI que esta alineado con  PEI, define y planea proyectos de TI, que responden y soportan los objetivos, proyectos y programas misionales, entre estos los Sistemas de Información de las operaciones estadísticas, los proyectos asociados con el fortalecimiento de la plataforma tecnológica, gestión de información que tienen como objetivo mejorar la calidad de la información producida y difundida por la Entidad. </t>
  </si>
  <si>
    <t>Plan Estratégico de Tecnologías de la Información y las Comunicaciones PETI</t>
  </si>
  <si>
    <t xml:space="preserve">No aplica </t>
  </si>
  <si>
    <t>11. Gobierno Digital</t>
  </si>
  <si>
    <t xml:space="preserve">Brindar a la entidad servicios de tecnología misionales, de direccionamiento, de servicios digitales y de apoyo administrativo acordes a las buenas prácticas de Estrategia y Gobierno de TI. </t>
  </si>
  <si>
    <t xml:space="preserve">Porcentaje </t>
  </si>
  <si>
    <t>Registro de grupo de trabajo de Gobierno Digital</t>
  </si>
  <si>
    <t>Catalogo de Sistemas de Información y Servicios Tecnológicos</t>
  </si>
  <si>
    <t xml:space="preserve">La Oficina de Sistemas, a través de sus equipos de trabajo GIT Sistemas de Información Técnica y GIT Plataforma Tecnológica, elaboró los Catálogos de Servicios TI que contiene los servicios tecnológicos  que se ofrecen a los usuarios de la Entidad y de Sistemas de Información de la Entidad, que detalla los aplicativos de soporte, misionales y direccionamiento de los procesos y la producción estadística del DANE.   </t>
  </si>
  <si>
    <t>Cronograma 2020 - 2025 de mantenimiento y renovación de las plataformas tecnológicas.</t>
  </si>
  <si>
    <t xml:space="preserve">La Oficina de Sistemas, a través de sus equipos de trabajo GIT Sistemas de Información Técnica y GIT Plataforma Tecnológica, desarrollo versión preliminar  cronograma 2020 - 2025 que detalla las actividades de mantenimiento y renovación de las plataformas tecnológicas para este periodo de tiempo,  de acuerdo con los requerimientos de la Entidad y la proyección presupuestal de la Oficina y el Plan Estratégico de Tecnologías de Información (PETI). </t>
  </si>
  <si>
    <t>Las políticas complementarias de seguridad de la información, contribuyen a asegurar los atributos de las operaciones estadísticas de la Entidad. Contar con controles, lineamientos y tecnologías en seguridad de la información permite garantizar entre otros temas la reserva, confidencialidad y disponibilidad de la información institucional.</t>
  </si>
  <si>
    <t>Plan de Seguridad y Privacidad de la Información</t>
  </si>
  <si>
    <t>Plan de Tratamiento de Riesgos de Seguridad y Privacidad de la Información</t>
  </si>
  <si>
    <t>12. Seguridad Digital</t>
  </si>
  <si>
    <t xml:space="preserve">
Implementar el Componente Tecnológico siguiendo el Plan de trabajo 2020 de la implementación del Modelo de Seguridad y Privacidad de la Información (MSPI) y del Modelo de Gestión de Riesgos de Seguridad Digital (MGRSD).</t>
  </si>
  <si>
    <t>Cronograma 2020 - 2025 de mantenimiento  y renovación de herramientas de seguridad de la información</t>
  </si>
  <si>
    <t xml:space="preserve">La Oficina de Sistemas, a través de sus equipos de trabajo GIT Sistemas de Información Técnica y GIT Plataforma Tecnológica, realizó ajustes a la versión preliminar  cronograma 2020 - 2025 que detalla las actividades de mantenimiento y renovación de las plataformas tecnológicas para este periodo de tiempo,  de acuerdo con los requerimientos de la Entidad y la proyección presupuestal de la Oficina y el Plan Estratégico de Tecnologías de Información (PETI). </t>
  </si>
  <si>
    <t xml:space="preserve">Documento de políticas complementarias de seguridad y privacidad de la información y actividades derivadas de la implementación el Componente Tecnológico siguiendo el Plan de trabajo 2020 del MSPI y el MGRSD. </t>
  </si>
  <si>
    <t xml:space="preserve">La Oficina de Sistemas  elaboró las políticas complementarias de Desarrollo de Software, Recurso Humanos, Seguridad en las Operaciones y Control de Acceso, con el objetivo de minimizar los riesgos asociados a la Seguridad de la información de la Entidad, con base en los lineamientos de MINTIC. </t>
  </si>
  <si>
    <t xml:space="preserve">Los Sistemas de Información desarrollados por la Oficina permiten que los resultados de las operaciones Estadísticas de la Entidad cumplan con los atributos de calidad necesarios.  La actualización y mejoramiento de los Sistemas de Información permiten que el país tenga resultados con mayor oportunidad, relevancia y pertinencia porque se mejora la cadena de valor del proceso estadístico. </t>
  </si>
  <si>
    <t>16. Reconversión tecnológica de las estadísticas económicas</t>
  </si>
  <si>
    <t>1. Puesta en marcha de los ajustes metodológicos de la GEIH</t>
  </si>
  <si>
    <t>Ofrecer Sistemas de Información misionales, de direccionamiento, de servicios digitales y de apoyo administrativo acordes al Plan Estratégico de Tecnologías de la Información</t>
  </si>
  <si>
    <t>Documento de acuerdos de niveles de servicio a los Sistemas de Información Top5 (PIB, IPC, SIPSA, GEIH, Encuestas Económicas)</t>
  </si>
  <si>
    <t xml:space="preserve">La Oficina de Sistemas, a través de su equipo de trabajo GIT Sistemas de Información Técnica elaboró el Acuerdo de Nivel de Servicios, para el desarrollo, soporte y mantenimiento de los aplicativos de las Operaciones Estadísticas de la Entidad, que contiene las características principales de este servicio, los KPI y las responsabilidades y compromisos de las partes, con el objetivo de mejorar la prestación del servicio mencionado. </t>
  </si>
  <si>
    <t>Registro de renovación PERNO</t>
  </si>
  <si>
    <t xml:space="preserve">La Oficina de Sistemas a través de sus equipos de trabajo, evaluó las posibles soluciones para satisfacer los requerimientos del Sistema de Nómina de la Entidad. Se verifico en la tienda virtual la existencia de una solución que cumple con las necesidades y conjuntamente con el área de Gestión Humana se ha revisado la factibilidad de contratación. Además se esta realizando la programación de recurso para llevar a cabo este proceso.  </t>
  </si>
  <si>
    <t>Desarrollar los SI de Censo Económico y Sistemas Conexos (Banco de hojas de vida, Entrenamiento, Transporte) y renovación del modulo de captura de Encuestas Económicas</t>
  </si>
  <si>
    <t xml:space="preserve">	La Oficina de Sistemas, esta meta ha presentado retrasos debido a que se estaba  pendiente de los Lineamientos del Gobierno Nacional, para dar continuidad y evaluar impacto en el desarrollo de este proyecto de la Entidad.</t>
  </si>
  <si>
    <t>La Oficina de Sistemas, esta meta ha presentado retrasos debido a que se estaba  pendiente de los Lineamientos del Gobierno Nacional, para dar continuidad y evaluar impacto en el desarrollo de este proyecto de la Entidad.</t>
  </si>
  <si>
    <t>Incremento en el resultado de la medición de la capacidad territorial</t>
  </si>
  <si>
    <t>Ofrecer servicios tecnológicos que aseguren la atención de las necesidades de los usuarios de la entidad, contribuyen al mejoramiento de las capacidades TI de las Territoriales, al mejorar los servicio de plataforma tecnológica se posibilita que las sedes realizan mejor sus flujos de trabajo, permitiendo que estas sean más eficientes y eficaz en el cumplimiento de sus objetivos.</t>
  </si>
  <si>
    <t>Ofrecer  Servicios Tecnológicos misionales, de direccionamiento, de servicios digitales y de apoyo administrativo estandarizados acordes a las buenas prácticas de operación de Tecnologías de la Información -TI</t>
  </si>
  <si>
    <t>Documento de acuerdos de niveles de servicio a los Servicios Tecnológicos, según catálogo de servicios TI de la Entidad según lineamientos de la jefatura</t>
  </si>
  <si>
    <t xml:space="preserve">La Oficina de Sistemas, a través de su equipo de trabajo GIT Plataforma Tecnológica elaboró el Acuerdo de Nivel de Servicios, para los servicios de escritorio de la Entidad, que contiene las características principales de este servicio, los KPI y las responsabilidades y compromisos de las partes, con el objetivo de mejorar la prestación del servicio mencionado. </t>
  </si>
  <si>
    <t>Registro de renovación almacenamiento</t>
  </si>
  <si>
    <t>La Oficina de Sistemas a través de sus funcionarios de adquisición tecnológica, elaboró los documentos técnicos para la contratación de la solución de computo. Actualmente el proceso de subasta inversa se encuentra publicado en SECOP II, SASI-001-2020 y según en cronograma esta en la fase de evaluación preliminar.</t>
  </si>
  <si>
    <t>Registro de renovación computadores</t>
  </si>
  <si>
    <t>Inventario de Software y sus respectivos contratos de soporte y mantenimiento</t>
  </si>
  <si>
    <t xml:space="preserve">Registro de renovación Servidores </t>
  </si>
  <si>
    <t xml:space="preserve">La estrategia de difusión del PETI contribuirá para que los funcionarios tengan conocimiento del proceso de transformación digital de la Entidad y que los proyectos TI de las Áreas estén alineados con la cadena de valor institucional. </t>
  </si>
  <si>
    <t>Plan Institucional de Capacitación</t>
  </si>
  <si>
    <t>Promover el Uso y Apropiación adecuados de las TICs en la Entidad para favorecer las operaciones estadísticas
(Divulgación Plan Estratégicos de Tecnologías de la Información - PETI )</t>
  </si>
  <si>
    <t>Registro de grupo de trabajo de Uso y Apropiación</t>
  </si>
  <si>
    <t>Documento sobre Base de Conocimiento para Uso y Apropiación de los Servicios Tecnológicos Core (Conectividad, Red, Centro de Procesamiento de Datos)</t>
  </si>
  <si>
    <t>La Oficina de Sistemas avanzó en liderazgo del GIT Plataforma Tecnológica, en trasferencia de conocimiento de la nueva herramienta de GLPI, una solución libre de gestión de servicios de tecnología de la información, un sistema de seguimiento de incidencias y de solución service desk, proyecto del PETI, que permitirá mejor gestión en los servicios TI de la Entidad.</t>
  </si>
  <si>
    <t>Oficina de Control Interno</t>
  </si>
  <si>
    <t>Aumento en el resultado de la Dimensión de Talento Humano del MIPG.</t>
  </si>
  <si>
    <t xml:space="preserve">Identificando las necesidades de capacitación en las consultorías realizadas a los Procesos Críticos, se define la brecha que existe en la aplicación de diferentes conceptos cómo los análisis causales que permiten definir adecuados Planes de Mejoramiento, análisis de indicadores lo cual permite que los procesos en la medición de sus metas no solo reporten si no analicen la información y tomen decisiones acertadas, por tanto, esta meta fortalecerá competencias en los Servidores Públicos de Nivel Central y de las Direcciones Territoriales coadyuvando en el  aumento del resultado de la Dimensión de Talento Humano. </t>
  </si>
  <si>
    <t>Articulación funcional y operativa de la Oficina de Control Interno con los procesos para la prevención oportuna de riesgos en la entidad</t>
  </si>
  <si>
    <t>15. Control interno</t>
  </si>
  <si>
    <t>11. Cerrar el proceso de construcción del mapa de procesos y avanzar en la gestión del riesgo</t>
  </si>
  <si>
    <t>Capacitar a los 5 procesos críticos en el desarrollo de competencias de autocontrol</t>
  </si>
  <si>
    <t>Registro de inclusión en el Plan Institucional de Capacitación los cursos  virtuales y presenciales ofertados por la Veeduría Distrital,  aplicables al DANE.</t>
  </si>
  <si>
    <t>Registro de talleres evaluativos de Metodologías de análisis causal, controles e indicadores.</t>
  </si>
  <si>
    <t>No Aplica</t>
  </si>
  <si>
    <t>Mediante los resultados de los informes elaborados y presentados se promueve la mejora y la gestión del riesgo que contribuye en la correcta ejecución de las funciones y actividades definidas para el logro de la misión institucional.</t>
  </si>
  <si>
    <t>Plan Anual de Auditoria, Evaluación y Seguimiento 2020</t>
  </si>
  <si>
    <t>Realizar 30 informes en cumplimiento del Decreto 648 de 2017</t>
  </si>
  <si>
    <t xml:space="preserve">Informes de seguimiento con recomendaciones de carácter preventivo y con alternativas de solución, a partir, de aplicación de metodologías de análisis causal, concertadas con los responsables de los procesos. </t>
  </si>
  <si>
    <t>La Oficina de Control Interno termino de elaborar el informe de Austeridad del Gasto del segundo semestre de 2019, el cual se radicó a la Dirección en el mes de junio, así mismo, elaboró el informe del Cumplimiento de las Metas SISMEG en el mes de mayo con período de septiembre_2019 – marzo 2020, igualmente, se elaboró el Informe de seguimiento a la Información Contable Pública reportada a través del Sistema Consolidador de Hacienda e Información Pública CHIP en el mes de junio, correspondiente al primer trimestre de 2020 DANE – FONDANE, el cual, se reportó en el mes de mayo a la Contaduría General de la Nación y el Informe de Arqueo Caja Menor DANE en el mes de mayo del periodo de enero a abril de 2020. Así mismo, se encuentra en proceso de elaboración el Informe de Seguimiento a las medidas de austeridad del primer trimestre de 2020, a la fecha ya se encuentra consolidado, pero se está solicitando información a diferentes áreas relacionada con el comportamiento de los gastos efectuados para tal periodo, este informe se estará radicando durante el mes de julio.
Al cierre del segundo trimestre no se han elaborado los informes de Ejecución Presupuestal  Vigencia, Reservas presupuestales constituidas en vigencia anterior y Cumplimiento de PAC por Nivel Central y Direcciones Territoriales y Respuestas de las Peticiones, Quejas, Reclamos, Sugerencias y Denuncias (Oportunidad y Calidad), los cuales tiene una periodicidad trimestral y semestral respectivamente, estos informes no se han elaborado debido a diferentes situaciones administrativas en la OCI, estos informes se reprogramaran para elaborar y evaluar la información con corte semestral, previa autorización del Comité Institucional de Control Interno, el cual se solicitó para realizarse en sesión extraordinaria durante el mes de julio de 2020.</t>
  </si>
  <si>
    <t xml:space="preserve">Informes de evaluación con recomendaciones de carácter preventivo y con alternativas de solución, a partir, de aplicación de metodologías de análisis causal, concertadas con los responsables de los procesos. </t>
  </si>
  <si>
    <t>La Oficina de Control Interno elaboró entre los meses de mayo y junio el informe de seguimiento al Plan Anticorrupción y de Atención al Ciudadano, para esto se revisaron 54 actividades; Mapa de Riesgos de Corrupción, se verificaron 14 riesgos de 10 procesos, adicionalmente, se evaluó la ejecución de 266 controles de 90 riesgos de gestión; los resultados de este informe se presentaron a la OPLAN y se realizó mesa de trabajo con los Líderes de los procesos presentando aspectos relacionados con la metodología de las tres líneas de defensa de MIPG, resultados generales obtenidos en el seguimiento y recomendaciones.</t>
  </si>
  <si>
    <t>Oficina Asesora Jurídica</t>
  </si>
  <si>
    <t>Modernizar la gestión territorial del DANE</t>
  </si>
  <si>
    <t>Sensibilización a los servidores de planta de las sedes del DANE, sobre la política de prevención del daño antijurídico – PPDA  y su aplicación con el fin de fortalecer a nivel territorial en la prevención de los posibles riesgos jurídicos que puedan afectar a la entidad.</t>
  </si>
  <si>
    <t>13. Defensa jurídica</t>
  </si>
  <si>
    <t>Aplicar y evaluar la política de prevención del daño antijurídico a nivel central y en las sedes del DANE, en el marco del fortalecimiento territorial</t>
  </si>
  <si>
    <t>Registro de la aplicación de la estrategia de sensibilización de la PPDA</t>
  </si>
  <si>
    <t>Ejecución de la aplicación de la política de prevención del daño antijurídico (plan de acción PPDA)</t>
  </si>
  <si>
    <t>Con respecto al avance de esté subproducto, la Oficina Asesora Jurídica durante el segundo trimestre 2020 obtuvo los siguientes logros:
•	Adopción del  manual de supervisión e interventoría DANE / FONDANE, el cual se encuentra publicado en isoluciòn en la siguiente ruta. http://isolucionpro.dane.gov.co/Isolucion40Dane/Administracion/frmFrameSet.aspx?Ruta=Li4vRnJhbWVTZXRBcnRpY3Vsby5hc3A/UGFnaW5hPUJhbmNvQ29ub2NpbWllbnRvRGFuZS8zLzMyMmM2ZjIwNDM4MzQ1M2ZhMjA4ZGRiYTU1ZmUxMzM3LzMyMmM2ZjIwNDM4MzQ1M2ZhMjA4ZGRiYTU1ZmUxMzM3LmFzcCZJREFSVElDVUxPPTE1MzQx 
•	Se hizo el requerimiento formal, a la Oficina de Sistemas,  del desarrollo de la herramienta informática para liquidación de pagos de sentencias, enviando las especificaciones funcionales para el pago de sentencias y conciliaciones.
•	Se adelantó el proyecto de Resolución para la creación de Comités en la Direcciones territoriales y sus sedes  y la participación de los Directores Territoriales en los comités directivos de Nivel Central.  
•	Se gestionó el informe de obligaciones de contratistas y valoración de costos</t>
  </si>
  <si>
    <t>Registro de evaluación parcial de la aplicación de la política de prevención del daño antijurídico</t>
  </si>
  <si>
    <t>El proyecto de Ley Nacional, se establece el marco jurídico general para la planificación, producción y difusión de las estadísticas oficiales del país. Las estadísticas oficiales permiten conocer la situación económica, demográfica, ambiental, social y cultural, de acuerdo con el nivel de desagregación territorial de la operación estadística, y sirven como insumo para la toma de decisiones por parte de los sujetos públicos y privados, así como para la generación, el diseño y el seguimiento de las políticas públicas. Este proyecto de ley  permitirá la unificación de toda la normativa relacionada con el sector estadístico. de igual manera, se actualizará su contenido de acuerdo con las mejores prácticas internacionales.</t>
  </si>
  <si>
    <t>17. Mejora normativa</t>
  </si>
  <si>
    <t>14. Sacar adelante la ley genérica de estadística CEA-CEPAL</t>
  </si>
  <si>
    <t>Elaborar el proyecto de Ley Nacional de Estadística para Colombia, basado en el proyecto de Ley regional CEPAL</t>
  </si>
  <si>
    <t>Registros de la adaptación de la Ley regional de estadística para Colombia</t>
  </si>
  <si>
    <t xml:space="preserve">Con respecto al avance de esté subproducto, la Oficina Asesora Jurídica durante el segundo trimestre 2020 obtuvo los siguientes logros:
Presentación ante  el señor director, del Proyecto de Ley “Por la cual se expiden disposiciones sobre las estadísticas oficiales en el país
Entrega del documento de Proyecto de Ley 
“Por la cual se expiden disposiciones sobre las estadísticas oficiales en el país”
</t>
  </si>
  <si>
    <t>Documento de diseño de estrategia para el trámite de la Ley (nivel gobierno y nivel congreso)</t>
  </si>
  <si>
    <t xml:space="preserve">Con respecto al avance de esté subproducto, la Oficina Asesora Jurídica durante el segundo trimestre 2020 obtuvo los siguientes logros:
Realización de seis (6) mesas de trabajo con las Direcciones técnicas y asesores para la discusión del Proyecto de Ley, a partir de las preguntas orientadoras presentadas en el Comité Directivo.
Documento Proyecto de Ley Por la cual se expiden disposiciones sobre las estadísticas oficiales en el país, que contiene los ajustes producto de las discusiones de las mesas.
Elaboración del documento de Exposición de motivos Proyecto de Ley 
“Por la cual se expiden disposiciones sobre las estadísticas oficiales en el país
 Estrategia Legislativa PL Nacional de Estadísticas DANE
</t>
  </si>
  <si>
    <t>Aplicación de la estrategia nivel gobierno y congreso</t>
  </si>
  <si>
    <t>Mejorar el bienestar, las competencias y las habilidades de los servidores</t>
  </si>
  <si>
    <t>Mantener actualizados los componentes de doctrina y normativa de la biblioteca jurídica, aporta al crecimiento profesional de los funcionarios y contratistas de la entidad, pues se mantendrán informados y podrán tener acceso a los conceptos jurídicos emitidos por la Oficina Asesora Jurídica en temáticas como el funcionamiento DANE, SEN y operaciones estadística, asuntos contractuales y laborales; de igual manera encontrarán la información sobre  los actos administrativos de carácter general emitidos por la entidad y consultar el marco normativo que sustenta las operaciones estadísticas y los procesos transversales de la entidad, permitiendo de esta manera, mejorar sus capacidades, conocimientos y competencias, en aras de la creación del valor público.</t>
  </si>
  <si>
    <t xml:space="preserve">Actualizar la información de los componentes de doctrina y normativa de la biblioteca jurídica virtual </t>
  </si>
  <si>
    <t>Documento sobre la actualización con la normatividad expedida durante el año 2019</t>
  </si>
  <si>
    <t>Registro de ajuste de enlace para consulta externa de la parte normativa de la biblioteca</t>
  </si>
  <si>
    <t xml:space="preserve">
Con respecto al avance de esté subproducto, la Oficina Asesora Jurídica durante el segundo trimestre 2020 obtuvo los siguientes logros:
Desarrollo de la sección de la guía de operaciones estadísticas en la web del DANE. Ubicado en Servicios al ciudadano  Transparencia y acceso a la información pública  Normatividad Guía Normativa de operaciones estadísticas DANE. </t>
  </si>
  <si>
    <t xml:space="preserve">Con respecto al avance de esté subproducto, la Oficina Asesora Jurídica durante el segundo trimestre 2020 obtuvo los siguientes logros:
Desarrollo de la sección de la guía de operaciones estadísticas en la web del DANE. Ubicado en Servicios al ciudadano  Transparencia y acceso a la información pública  Normatividad Guía Normativa de operaciones estadísticas DANE. </t>
  </si>
  <si>
    <t>Registro de actualización con la normatividad expedida durante el primer semestre 2020</t>
  </si>
  <si>
    <t>Registros Administrativos que surten el proceso del Programa de Fortalecimiento de Registros Administrativos, para fines estadísticos</t>
  </si>
  <si>
    <t>Mediante la realización de las mesas de trabajo de apoyo contractual, se coordina la participación de todas las dependencias del DANE que actúan en la suscripción de nuevos convenios y/o contratos interadministrativos con las diferentes entidades del Estado y se emiten los lineamientos necesarios para aclarar esta gestión.</t>
  </si>
  <si>
    <t>3. Censo Económico</t>
  </si>
  <si>
    <t>Realizar 11 mesas de trabajo de apoyo contractual enfocadas al desarrollo del Censo Económico.</t>
  </si>
  <si>
    <t>Registros de la formalización de las mesas de trabajo mediante acto administrativo evaluándo la posibilidad de realizarlas en conjunto con los comités de contratación</t>
  </si>
  <si>
    <t xml:space="preserve">Expedición de la Circular 014 de 2020 - Lineamientos para el funcionamiento de la mesa de trabajo institucional de DANE – FONDANE. </t>
  </si>
  <si>
    <t>Registros de realización de mínimo una (1) mesa al mes donde se evalúe al menos dos aspectos  relacionados con el Censo Económico</t>
  </si>
  <si>
    <t>Desarrollo del 3 mesas de apoyo contractual con aspectos relacionado con el Censo Económico. Algunos de los temas tratados:
Proceso de conformación del Comité externo consultivo del Censo Económico, en el marco de la Resolución 2245 de 2019.
Tercerización de la ejecución del Censo Económico. 
Análisis rutas de tercerización del Censo Económico</t>
  </si>
  <si>
    <t>Desarrollo de 3 mesas de apoyo contractual con aspectos relacionado con el Censo Económico. Algunos de los temas tratados:
Proceso de conformación del Comité externo consultivo del Censo Económico, en el marco de la Resolución 2245 de 2019.
Tercerización de la ejecución del Censo Económico. 
Análisis rutas de tercerización del Censo Económico</t>
  </si>
  <si>
    <t xml:space="preserve">Oficina Asesora de Planeación </t>
  </si>
  <si>
    <t>Lineamientos, estándares, normas y documentos con buenas prácticas (recomendaciones, manuales, guías) generados o actualizados para la producción estadística del DANE</t>
  </si>
  <si>
    <t>La Oficina Asesora de Planeación brinda todo el soporte requerido, así como los lineamientos básicos para documentar los procesos de la entidad</t>
  </si>
  <si>
    <t>6. Fortalecimiento organizacional y simplificación de procesos</t>
  </si>
  <si>
    <t xml:space="preserve">Implementar el sistema integrado de gestión de calidad basado en la norma ISO 9001 </t>
  </si>
  <si>
    <t xml:space="preserve">Seis procedimientos generales aprobados (1.Control de documentos,2.Modelo Funcional  3. Gestión del Cambio, 4. Indicadores 5.Producto no Conforme y 6.revisión por la dirección) </t>
  </si>
  <si>
    <t>Se público en Isolución el procedimiento de control de documentos SIO-020-PDT-001 y  la guía de codificación documental SIO-020-GUI-001,  Guia de levantamiento del modelo funcional opereaciones estadísticas.
Se encuentran en proceso de cargue en estado borrador el procedimiento de revisión por la dirección  PDE-040-PD-004 y el procedimiento para la formulación y monitoreo de indicadores de gestión SIO-020-PDT-002</t>
  </si>
  <si>
    <t>Un manual del sistema de gestión aprobado (contenido minimo, Políticas, objetivos alcance, responsabilidades, mapa de procesos.)</t>
  </si>
  <si>
    <t>El manual de calidad  código SIO-020-MAN-001 se envcuntra caragdo en estado borrador en Isolución</t>
  </si>
  <si>
    <t xml:space="preserve">30 servidores capacitados en normas ISO (Calidad, Ambiental, Seguridad y salud en el Trabajo y Seguridad de la Información) </t>
  </si>
  <si>
    <t>Sin avance. Se encuentra de acuerdo a cornograma de certificaciòn</t>
  </si>
  <si>
    <t>14 procesos con documentación revisada, actualizada y aprobada en isolución.</t>
  </si>
  <si>
    <t>En total se viene trabajando con una base de 337 documentos (no incluye formatos) de los cuales 189 están en revisión interna (fuera de isolución), 6 en proceso de revisión y 81 aprobados.</t>
  </si>
  <si>
    <t>1 proceso (Producción estadística) en fase I. (GEIH y el Censo Económico con herramientas del sistema de gestión implementadas)</t>
  </si>
  <si>
    <t>Al fase doeumental del proceso de prodcucción  estadística inico el 1 de Junio, se viene adelantando la priorización de las oepraciones a documentar</t>
  </si>
  <si>
    <t>15 procesos con mapa de riesgos e indicadores de gestión revisados y cargados en isolución</t>
  </si>
  <si>
    <t xml:space="preserve">la Oficina Asesora de Planeación brinda los métodos necesarios para que los procesos gestionen su autorregulación </t>
  </si>
  <si>
    <t>16. Seguimiento y evaluación del desempeño institucional</t>
  </si>
  <si>
    <t>Verificar la autorregulación del  100% de los procesos de la entidad para identificar las oportunidades de mejora del sistema</t>
  </si>
  <si>
    <t>Informe de análisis de los 15 informes de autorregulación (por proceso)</t>
  </si>
  <si>
    <t>_</t>
  </si>
  <si>
    <t>Articular la producción de la información estadística a nivel nacional.</t>
  </si>
  <si>
    <t>Generación de información estadística en proyectos de gran impacto a partir del uso de registros administrativos.</t>
  </si>
  <si>
    <t>Contar con una proyecto tipo para la planificación estadística territorial, permitirá fortalecer el Plan Estadístico Nacional realizado por el DANE y en consecuencia el Inventario de operaciones estadísticas a nivel nacional para el uso e registros administrativo territoriales</t>
  </si>
  <si>
    <t>1. Planeación Institucional</t>
  </si>
  <si>
    <t>4. Ampliación de la capacidad para interactuar con el territorio</t>
  </si>
  <si>
    <t>Diseñar 1 proyecto de inversión  "tipo" de Planificación Estadística Territorial para el Sistema General de Regalías</t>
  </si>
  <si>
    <t>Documento de propuesta del proyecto de inversión tipo diseñada</t>
  </si>
  <si>
    <t>67%</t>
  </si>
  <si>
    <t>Se sostuvo una reunión de acompañamiento técnico por parte del DNP sobre el proyecto tipo el 3 junio de 2020. No se han registrado nuevos avances en el proyecto debido a atrasos de gestión por el cumplimiento de otras prioridades.</t>
  </si>
  <si>
    <t>Registro de 3 mesas de trabajo con el DNP realizadas</t>
  </si>
  <si>
    <t>Se sostuvo reunión con sectorialista del DNP sobre el proyecto de inversión tipo el 3 junio de 2020. Esta reunión es el preámbulo para organizar las mesas de trabajo con el DNP para la construcción del proyecto.</t>
  </si>
  <si>
    <t>la calidad estadística en procesos y resultados" del PEI, teniendo en cuenta que la reformulación de los proyectos de inversión busca valorar y replantear las actividades y productos vigentes y de esa forma fortalecer los atributos de relevancia y oportunidad de los procesos y resultados de las operaciones estadísticas.</t>
  </si>
  <si>
    <t>Formular 3 proyectos de inversión del DANE</t>
  </si>
  <si>
    <t>Documento de proyecto de Cuentas Nacionales formulado en la MGA</t>
  </si>
  <si>
    <t>60%</t>
  </si>
  <si>
    <t>Se brindaron los lineamientos para la formulación de proyectos a Síntesis y Cuentas Nacionales a través de correo electrónico el jueves 5 de marzo y el jueves 19 de marzo. No se ha avanzado en el documento de formulación del proyecto debido a la priorización de otros compromisos por parte de la Dirección de Síntesis y Cuentas Nacionales, se espera retomar el proceso de formulación durante el segundo semestre de 2020.</t>
  </si>
  <si>
    <t>Documento de proyecto del Sistema Estadístico Nacional  formulado en la MGA</t>
  </si>
  <si>
    <t>Se trabajó conjuntamente don la Oficina de Gestión Documental y la Oficina de Sistemas, se elaboró y cargó en MGA el proyecto de inversión de Gestión Documental el 30 de mayo de 2020, el cual fue aprobado por el DNP.</t>
  </si>
  <si>
    <t>Documento de proyecto de Fortalecimiento de la Capacidad Técnica  formulado en la MGA</t>
  </si>
  <si>
    <t xml:space="preserve">Desde el Grupo de Planeación estratégica y presupuestal se realizó un análisis de requerimientos y productos del proyecto de Fortalecimiento de la capacidad técnica y administrativa, y se envió correo con los resultados a la coordinadora del Grupo de Planeació Estratégica y Presupuestal el 19 de mayo de 2020.
Con este ejercicio se logró identificar que los requerimientos que no están cubiertos por el proyecto serían asumidos por el nuevo proyecto de Gestión Documental, por lo que se está evaluando si es viable o no la reformulación del proyecto de inversión.
</t>
  </si>
  <si>
    <t>Por medio de esta herramienta y de la propuesta que se entregará a final de año de articulación de los intrumentos de planeación 2021, la Oficina Asesora de Planeación aporta al cumplimiento del PEI estableciendo y socializancdo los lineamientos necesarios para que todas las áreas formulen sus metas anuales en torno a la misión y a la visión de la entidad.</t>
  </si>
  <si>
    <t xml:space="preserve">Articular cuantitativamente el Plan de Acción con el Plan Estratégico Insitucional </t>
  </si>
  <si>
    <t>Matriz PAI 2020 alineada con el PEI</t>
  </si>
  <si>
    <t>Se realizó la consolidación de la alineación de las metas del Plande Acción con el Plan Estratégico Institucional</t>
  </si>
  <si>
    <t>Matriz y formato de seguimiento  PAI 2021 articulados con los instrumentos de planeación</t>
  </si>
  <si>
    <t>Se elaboró propuesta de matriz de formulación del Plan de Acción para 2021</t>
  </si>
  <si>
    <t>Subdirección</t>
  </si>
  <si>
    <t>Reportada el trimestre pasado</t>
  </si>
  <si>
    <t>Plan de visitas de los directivos a las territoriales</t>
  </si>
  <si>
    <t>Las visitas quedaron suspendidas por efectos de la actual emergencia. Conforme avance la pandemia y las decisiones que tomen los distintos gobiernos, consideraremos la realización de estas visitas de manera virtual durante este segundo semestre.</t>
  </si>
  <si>
    <t>Diseño de mecanismo de capacitación con la academia</t>
  </si>
  <si>
    <t>La construcción de este subproducto sigue en curso, dado que quedó inmerso en el proyecto de reconversión de la función operativa del DANE. Él incluye la fase de formación y selección de el personal operativo necesario para la realización de las operaciones estadístcas.</t>
  </si>
  <si>
    <t>No hubo avance durante el trimestre de este reporte. Se espera construir el plan de acción a partir del diagnóstico y con insumos provenientes de otros instrumentos como el levantamiento de cargas de las territoriales.</t>
  </si>
  <si>
    <t>No hubo avance durante el trimestre de este reporte. Se espera construir el plan de acción, para entonces hacerle seguimiento a las acciones de las distintas áreas.</t>
  </si>
  <si>
    <t>Dirección de Regulación, Planeación, Estandarización y normalización - DIRPEN</t>
  </si>
  <si>
    <t>Operaciones estadísticas que hayan surtido el proceso de evaluación de calidad</t>
  </si>
  <si>
    <t>13. Desarrollar el SEN 2.0 (reglamentar el CASEN, actualizar el PEN, los comités intersectoriales)</t>
  </si>
  <si>
    <t>Documento de programa de Evaluaciones de la Calidad Estadística</t>
  </si>
  <si>
    <t>Papeles de trabajo para la Evaluación de la OE</t>
  </si>
  <si>
    <t>En el mes de abril se logró contar con las propuestas técnico económicas firmadas por la Dirección Técnica y el Subdirector. Estas fueron enviadas a las entidades el 20 y 21 de abril. Durante los meses de mayo y junio. Se avanzó en la gestión con las Entidades SEN para la celebración de contratos. Se revisaron y acordaron los términos de los Estudios Previos de: DAFP, SINCHI, INVEMAR, MINSALUD, MINTIC, PONAL. Se logró suscribir contratos con DAFP y SINCHI. el resto de contratos sigue en proceso.
Se avanzó en la evaluación y propuesta para selección de candidatos para conformar las comisiones de expertos independientes de 1 OE DANE, 3 OE del BanRep, 1 OE SINCHI, 1OE DAFP, 1OE INVEMAR, 1 OE PONAL. La presentación fue enviada a la Dirección Técnica para validación ante Dirección DANE.
Se avanzó en la evaluación de la ECSC del DANE, se cuenta con el plan de evaluación, el prediligencimiento de las listas de chequeo y se está a la espera de contratar al experto temático para culminar la evaluación.
Se avanzó en la evaluación de las 4 operaciones del BanRep. Para todas se cuenta con el plan de evaluación y para la OE de Histórico de la posición de encaje y de los pasivos sujetos a encaje se cuenta con el prediligencimiento de las listas de chequeo, reporte preliminar de la evaluación de la Base de Datos y se ajustó la presentación de apertura de la evaluación en sitio.
 Para las operaciones estadísticas de SINCHI y DAFP, se cuenta con el plan de evaluación enviado a la Entidad.</t>
  </si>
  <si>
    <t>Informe de Evaluación de la Calidad Estadística por operación.</t>
  </si>
  <si>
    <t>Se continuo con el proceso de evaluación de la ECSC - DANE. Se complementó el prediligencimiento de las listas de chequeo y se analizó la Base de Datos, teniendo en cuenta dos reprocesos para garantizar la completitud de la evaluación. 
Se inició la evolución de la OE BanRep - Histórico de la posición de encaje y de los pasivos sujetos a encaje: se recibieron las evidencias documentales, se surtió la etapa documental, se prediligenciaron las listas de chequeo, se llevó a cabo la reunión de contextualización y se ajustó la presentación para dar apertura a la semana en sitio.</t>
  </si>
  <si>
    <t>Documento de seguimiento a la eficacia de acciones de mejora para entidades SEN evaluadas en el 2018 y 2019</t>
  </si>
  <si>
    <t>En el marco del esquema de evaluación y certificación de la calidad estadística, el GIT Calidad Estadística adelanta el Seguimiento de los Planes de Mejoramiento (Correcciones y Acciones Correctivas) resultado de las Evaluaciones de la Calidad de las operaciones estadísticas desarrolladas por Entidades SEN, de acuerdo con las decisiones del Comité de Certificación, para tal fin las entidades del SEN con procesos estadísticos certificados presentan el resultado de su ejercicio de autoevaluación un año posterior a la fecha de certificación, incluyendo entre otros aspectos la implementación de mejoras en la producción estadística. Para las operaciones estadísticas certificadas en el año 2018 se desarrolló la revisión de evidencias para cerrar las no conformidades y se preparan requerimientos para cerrar seguimiento. Para las operaciones estadísticas certificadas en el año 2019 se preparan requerimientos de información para las decisiones tomadas en mayo y junio de 2019.
Se diseñó macro en Excel correspondiente diagnóstico en el que se consolidaron y revisaron la totalidad de no conformidades (252), análisis de causa (252), correcciones (243) y acciones correctivas (303) establecidas en los formatos de declaración de no conformidades correspondientes a las evaluaciones de la calidad de las operaciones estadísticas DANE desarrolladas durante las vigencias 2018 y 2019. El Diagnóstico se alimentará de acuerdo con los resultados de las evaluaciones de la calidad estadística de la vigencia 2020 y de acuerdo con los reportes de cumplimiento de los planes de mejoramiento por parte de los responsables de las operaciones estadísticas evaluadas en las vigencias 2018 y 2019.</t>
  </si>
  <si>
    <t xml:space="preserve">Con marco de aseguramiento calidad, la implementación y prueba piloto de los instrumentos que hacen parte del marco, se contribuye al objetivo estratégico de: "Asegurar la calidad estadística en procesos y resultados", teniendo en cuenta que el marco se convierte en una guía para la implementación de los principios del Código Nacional De Buenas Prácticas - CNBP, dando lineamientos que permitan el cumplimiento de los requisitos de calidad. De otra parte, con la implementación y pruebas pilotos de los instrumentos 
se identifica el nivel de cumplimiento de los atributos de la calidad a diferentes niveles de especificad. </t>
  </si>
  <si>
    <t>Diseño e implementación del instrumento de calidad:  Revisiones sistémicas</t>
  </si>
  <si>
    <t>Se desarrollo el  instrumento de revisiones sistémicas para la dimensión No. 1 (Contexto Institucional) y Dimensión 2 (Proceso estadístico). También se desarrolló el instrumento de consulta a usuarios estratégicos del SITUR y se realizaron ajustes sugeridos para el resto de Dimensiones que componen el instrumento.
Se realizó la búsqueda de candidatos para los siete perfiles  determinados para la  prueba de revisiones sistémicas y se  avanzó en los formatos de criterios de calificación para cada uno de los perfiles y se genero la estructura del correo de invitación para la convocatoria al proceso de selección.</t>
  </si>
  <si>
    <t xml:space="preserve">En el segundo trimestre se avanzó en la implementación y pruebas piloto de los tres instrumentos definidos en el Marco de Aseguramiento de la Calidad: autoevaluaciones, revisiones sistémicas y revisiones focalizadas. Esto con el fin de generar una propuesta de marco consolidada que permita proveer una guía para la aplicación de los principios del Código Nacional de Buenas Prácticas - CNBP, a través de lineamientos que permitan el cumplimiento de los atributos de calidad.  
Con el avance en la implementación de los instrumentos del Marco de Aseguramiento de la Calidad, se contribuye al objetivo estratégico del Plan Estratégico Institucional de: "Asegurar la calidad estadística en procesos y resultados", teniendo en cuenta que se identifica el nivel de cumplimiento de los atributos de la calidad a diferentes niveles de especificidad. </t>
  </si>
  <si>
    <t xml:space="preserve">Documento metodologico y formularios ajustados como resultado de la prueba piloto de Revisiones sistémicas. </t>
  </si>
  <si>
    <t>Con el fin de llevar a cabo la prueba piloto de la implementación del instrumento de las revisiones sistémicas, se adelantaron las gestiones pertinentes para suscribir el convenio interadministrativo con Fontur. Este proceso contractual está en curso y se continua en el proceso de negociación de las condiciones técnico económicas para suscribirlo</t>
  </si>
  <si>
    <t xml:space="preserve">17. Pensar, diseñar y poner en marcha nuevas arquitecturas institucionales, asociadas a los retos y metas (tomado de la intervención del subdirector) </t>
  </si>
  <si>
    <t>Resultados de la prueba a la conceptualización del instrumento de calidad:  Revisiones focalizadas</t>
  </si>
  <si>
    <t xml:space="preserve">Para llevar a cabo la validación conceptual de la revisión focalizada en la operación estadística Censo de Edificaciones (CEEED), se han realizado las siguientes actividades:
Conformación del equipo de trabajo con la participación de delegados de las diferentes coordinaciones y la Dirección Técnica de la DIRPEN y elaboración del plan de trabajo.
Ajustes al diseño del formato de reporte del problema con el objetivo de que se pueda identificar y caracterizar los problemas detectados por los usuarios de las operaciones estadísticas del DANE y las que generan los miembros del SEN.
Diseño y construcción del formato de apoyo para la selección e identificación de las rutas de investigación, de acuerdo con el lineamiento del proceso estadístico, teniendo en cuenta las entradas y salidas de cada uno de los subprocesos.
Diseño y construcción del formato de acopio de evidencias, el cual incluye las evidencias que dan soporte a las actividades realizadas en los diferentes subprocesos de la ruta de investigación definida.
Ajustes a la herramienta de análisis, en la cual se determinará un batería de preguntas y un conjunto de indicadores que orientaran a los expertos temáticos e investigadores a identificar las posibles causas del problema.
</t>
  </si>
  <si>
    <t xml:space="preserve">Documento metodológico, formularios:  identificación del problema y acopio de información, herramienta de apoyo al análisis, revisados y ajustados </t>
  </si>
  <si>
    <t>Se han realizado ajustes al documento de conceptualización en cuanto al objetivo, el alcance y las fases:
Objetivo. Identificar las causas que dan origen a los problemas reportados por los usuarios de las operaciones estadísticas producidas en el SEN en las diferentes fases del proceso estadístico, con el fin de establecer las estrategias y acciones a implementar en las operaciones estadísticas para dar solución a las causas que dieron origen al problema.
Alcance del instrumento. El instrumento se aplica a todas las operaciones estadísticas - OO.EE producidas por el SEN sobre las cuales los usuarios hayan reportado un problema, para identificar cual es la causa que le da origen, así como las fases o subprocesos del proceso estadístico donde se está presentando. Lo anterior, con el fin de establecer acciones de mejora y garantizar la calidad del proceso y producto estadístico
Fases:  se incluye la fase de Acopio de información, una vez se haya seleccionado la ruta de investigación. Esta solicitud de evidencias está relacionada con la ruta de investigación definida.</t>
  </si>
  <si>
    <t>Registro de instrumento de autoevaluaciones implementado en el proceso estadístico del Censo Económico y la GEIH para las fases desarrolladas en el 2020.</t>
  </si>
  <si>
    <t>Cambio Cultural.</t>
  </si>
  <si>
    <t>Disposición y actualización de los inventario de Operaciones Estadísticas y Registros Administrativos</t>
  </si>
  <si>
    <t>El CASEN como Instancia asesora del Sistema Estadístico Nacional de Colombia en lo relacionado con:
la coordinación, metodologías, generación, pertinencia e intercambio de la producción de información estadística oficial; avalará la formulación y las actualizaciones del Plan Estadístico Nacional (PEN) que el DANE presente. Los inventarios de información estadística son parte integral del PEN, por lo cual estos serán avalados y evaluados por el CASEN</t>
  </si>
  <si>
    <t xml:space="preserve">Gestionar el SEN 2.0 a partir del decreto reglamentario del artículo 155 del Plan Nacional de Desarrollo </t>
  </si>
  <si>
    <t xml:space="preserve">Unidad </t>
  </si>
  <si>
    <t xml:space="preserve">Expedir tres (3) resolusiones en las cuales se reglamenten:  
* Consejo Asesor del Sistema Estadístico Nacional -CASEN 
* Otras instancias del SEN como: Comité de seguimiento a Estadísticas Estratégicas - CSEE, Comités Estadísticos Sectoriales - CES y Mesas Estadísticas Sectoriales - MES;
* Resolucion de nombramiento de los miembros del CASEN 	</t>
  </si>
  <si>
    <t>Se expidio la resolución que reglamenta el Comité de seguimiento a Estadísticas Estratégicas - CSEE
Se expidió resolución de conformación del CASEN.
Se realizó la documento técnico y propuesta de resolución para la reglamentación de los Comités Estadísticos Sectoriales - CES y Mesas Estadísticas Sectoriales - MES.</t>
  </si>
  <si>
    <t>La Dirpen expidióel acto reglamentario para el Comité de seguimiento a Estadísticas Estratégicas - CSEE, así como la resolución de conformación del CASEN, una vez surtido los requisitos dispuestos en la Resolución 0046 de 2020, "Por la cual se establecen los requisitos que deben cumplir los integrantes del Consejo Asesor de Sistema Estadístico Nacional — CASEN.
Por otra parte ajusto y preparo documento técnico y propuesta de resolución para la reglamentación de los Comités Estadísticos Sectoriales - CES y Mesas Estadísticas Sectoriales - MES, de acuerdo a los nuevo lineamientos establecido por la OAJ.
Por ultimo, el 26 junio se realizó la instalación del CASEN</t>
  </si>
  <si>
    <t xml:space="preserve">Soportes de la gestión realizada para implementar las instancias derivadas del decreto correspondientes a  
* Comité de seguimiento a Estadísticas Estratégicas - CSEE; 
* Comités Estadísticos Sectoriales CES (5); 
* Mesas Estadísticas Sectoriales MES (12);
* Consejo Asesor del Sistema Estadístico Nacional-CASEN
</t>
  </si>
  <si>
    <t>Se realizó el proceso de consolidación de base de candidatos del CASEN, se realizó la selección de acuerdo a lo establecido en la resolución.
Se realizó la instalación del CASEN el 26 de Junio, se realizo la preparación del material para la instalación del mismo.</t>
  </si>
  <si>
    <t xml:space="preserve">Actualizar el Plan Estadístico Nacional - PEN </t>
  </si>
  <si>
    <t>Documento de diagnóstico consolidado sobre el estado de la producción y difusión de estadísticas en el país</t>
  </si>
  <si>
    <t>La propuesta de actualización del PEN 2020 - 2022 contempla el diagnostico de la actividad estadística del País.</t>
  </si>
  <si>
    <t>Se consolido y presentó al CASEN la Propuesta de acutalización del Plan Estadístico Nacional 2020 - 2022</t>
  </si>
  <si>
    <t xml:space="preserve">Plan de acción actualizado </t>
  </si>
  <si>
    <t>La propuesta de actualización del PEN 2020 - 2022 contempla el plan de acción actualizado</t>
  </si>
  <si>
    <t xml:space="preserve">Documento de propuesta de PEN actualizado </t>
  </si>
  <si>
    <t>Se consolidó la propuesta de actualización del PEN 2020 - 2022</t>
  </si>
  <si>
    <t xml:space="preserve">Registro de socialzación del PEN en Comités Sectoriales y CASEN </t>
  </si>
  <si>
    <t>Se presentó la propuesta de actualización al CASEN</t>
  </si>
  <si>
    <t xml:space="preserve">Registro de aprobación del PEN por CASEN </t>
  </si>
  <si>
    <t>Avance esperado para el siguiente trimestre</t>
  </si>
  <si>
    <t>El ICET es un indicador multidimensional y sistémico, que mide la capacidad estadística territorial, que permite obtener información comparable entre departamentos y entre municipios (subsistemas departamental y municipal) a nivel global y por dimensiones.</t>
  </si>
  <si>
    <t>Generar una línea base del Índice de Capacidad Estadística Territorial a partir de los reportes del FURAG y de las fuentes secundarias.</t>
  </si>
  <si>
    <t xml:space="preserve">Metodología actualizada del ICET </t>
  </si>
  <si>
    <t>Se recolección y consolidación de la información para el cálculo del ICET, de acuerdo a la programación</t>
  </si>
  <si>
    <t>Recolección y procesamiento de la Información para la medición de la línea base del  ICET</t>
  </si>
  <si>
    <t>Se inició la recolección y verificación de la disponibilidad de la bateria de indicadores en el territorio.
Se cuenta con lo resultados de la política de gestión de información estadística, insumo del ICET
Y se desarrollo de la matriz para el procesamiento</t>
  </si>
  <si>
    <t xml:space="preserve">Documento de resultados finales del ICET </t>
  </si>
  <si>
    <t>la poltitica de gestión de infomación estadística, promueve la cultura estadística en el que hacer de las entidades (del orden nacional y territorial), de esta manera así como promueve el uso y acceso de la información estadística a los ciudadanos y las demás partes interesadas​​. lo cual permitira que las entidades realicen procesos de identiricación de ooee y rraa que a su vez deben ser reportados al DANE</t>
  </si>
  <si>
    <t>Generar diagnóstico de la implementación de la política de Gestión de la Información Estadística, en las entidades del SEN</t>
  </si>
  <si>
    <t>Cuadros de salida y gráficos de análisis sobre los resultados obtenidos en la medición de la política "Gestión de la Información Estadística"</t>
  </si>
  <si>
    <t>Se realizó el análisis de los resultados de la política de gesitión de información estadística obtenidos del Furag, estos resultados fueron incorporados el Diagnostico del PEN</t>
  </si>
  <si>
    <t>Se realizó el Análisis de la implementación de la política, este se ve reflejado en el diagnostico del Plan estadístico nacional y las presentaciones realizadas al Territorio, estamos en proceso de construción del documento de diagnostico.</t>
  </si>
  <si>
    <t>Preguntas actualizadas para la medición de la política de gestión de información estadística en FURAG</t>
  </si>
  <si>
    <t xml:space="preserve">Definición de las preguntas del furag, tanto de las pregunta propias de la política de gestión de información, como otras políticas del MIPG. </t>
  </si>
  <si>
    <t>Documento diagnóstico de la implementación de la política de Gestión de la Información Estadística, en las entidades del SEN</t>
  </si>
  <si>
    <t xml:space="preserve">Se inicio el diagnostico de la implementación de la política </t>
  </si>
  <si>
    <t>A traves del plan de fortalecimiento territorial, se brindan herramientas a las entidades territoriales que le permiten mejorar su capacidad estadística a las entidades territoriales.</t>
  </si>
  <si>
    <t xml:space="preserve">Consolidar el programa de fortalecimiento estadístico territorial </t>
  </si>
  <si>
    <t>Registro de actualización del Programa de fortalecimiento estadístico territorial a partir de los resultados de los pilotos realizados en 13 territorios en 2019.</t>
  </si>
  <si>
    <t>Definición cursos virtuales a desarrollar, estructuración del contenido.y guión de acuerdo a lineamiento de DICE y se contruyo los tres módulos del primer curso.
Se incio acompañamiento a Zipaquirá y Pereira</t>
  </si>
  <si>
    <t>Diseño de 5 cursos virtuales para el fortalecimiento de la capcidad estadística de los territorios</t>
  </si>
  <si>
    <t>Se definieron los cursos virtuales a desarrollar, se definió junto con DICE la estrutura que deben contemplar estos cursos, así como el guión que debe  llevarse. Se contruyo los tres módulos del primer curso</t>
  </si>
  <si>
    <t>2 Asesorías técnicas y acompañamiento a entidades territoriales en las metodologías de planifiación estadística, de acuerdo a la demanda de los territorios.</t>
  </si>
  <si>
    <t>Se desarrollaron y enviaron propuestas técnicas para trabajar en 6 territorios, esta pendiente la confirmación de las entindades para brindar acompañamiento. 
Se inició acompañamiento a Pereira en la actualización del PEN, pendiente confirmar cronograma
Se esta realizando acompañamiento a Zipaquirá para implementación del PEM</t>
  </si>
  <si>
    <t>Aporte Indirecto: Dentro de las nuevas funcionalidades del SEN 2.0 contamos con un módulo de administración del el inventario de operaciones estadísticas el cual facilitará su actualización permanente.</t>
  </si>
  <si>
    <t>Desarrollar 4 nuevas funcionalidades en la plataforma tecnológica del SEN 2.0. y la actualización permanente de los contenidos de la plataforma.</t>
  </si>
  <si>
    <t>Registro del desarrollo del Sistema de Consulta y Reporte de OOEE, RRAA, Sistemas de Información.</t>
  </si>
  <si>
    <t>El GIT Prospectiva y Análisis de Datos, termina el diseño y puesta en ambiente de producción de los dos sistemas de consulta priorizados por la Dirección técnica, los cuales son el  sistemas de Operaciones Estadísticas y el sistema de Registros Administrativos.  El 26 de junio se realiza presentación de los productos a la dirección técnica y las coordinaciones.</t>
  </si>
  <si>
    <t xml:space="preserve">El GIT de Prospectiva y  Análisis de Datos en el primer semestre de 2020: 
• Completa el desarrollo de los sistemas de operaciones estadisticas y de Registros Administrativos, en esta tarea realiza validación y prueba permanente con el GIT de planificación estadistica de las funcionalidades propias de estos sistemas para que den cuenta de las necesidades de los miembros del SEN.
• Realiza la publicación periódica de contenido y noticias. En el primer semestre se actualizan permanentemente las secciones de: noticias, contenidos, eventos e indicador del mes. En igual forma se realizan los justes de navegabilidad identificados así como los ajustes de diseño responsive para navegación en dispositivos móviles.
El avance en estos productos aporta en forma indirecta a la estrategia de Cambio Cultural ya que con el mantenimiento del portal SEN y los desarrollos informáticos que se están adelantando generan una mayor disponibilidad y transparencia a los miembros del SEN, no solo de los inventarios de operaciones estadísticas y registros administrativos que requiere la entidad, sino de todos los lineamientos que DIRPEN está generando para una mayor coordinación entre entidades.
</t>
  </si>
  <si>
    <t>Registro de actualización de contenidos SEN (indicador del mes, noticias, boletínes sectoriales, entre otros)</t>
  </si>
  <si>
    <t>El GIT de Prospectiva y  Análisis de Datos realiza la publicación periódica de contenido y noticias. Los ajustes habituales realizados en la pagina corresponden a la publicación del noticias, el indicador del mes, también todos aquellos ajustes relacionados con navegabilidad identificados así como los ajuste de diseño responsive para navegación en dispositivos móviles.</t>
  </si>
  <si>
    <t xml:space="preserve">Aplicativo sistema de gestión y de consulta de clasificaciones </t>
  </si>
  <si>
    <t xml:space="preserve">Aplicativo sistema de gestión y de consulta de conceptos </t>
  </si>
  <si>
    <t>Visor federado de Datos de las OOEE del SEN en SDMX</t>
  </si>
  <si>
    <t>En el segundo trimestre se exploran aspectos conceptuales en el diseño de este proyecto, sin embargo el desarrollo se posterga para arrancar en el tercer trimestre.</t>
  </si>
  <si>
    <t>Realizar 8 diagnósticos y planes de fortalecimiento de Registros Administrativos- RRAA</t>
  </si>
  <si>
    <t xml:space="preserve">Documento con RRAA a fortalecer en 2020 identificados </t>
  </si>
  <si>
    <t>Se concluye la identificación de Registros Administrativos a ser diagnosticados en 2020.</t>
  </si>
  <si>
    <t xml:space="preserve">El GIT de Prospectiva y Análisis de Datos, en el primer semestre de 2020, identifica 8 registros administrativos priorizados por la entidad e inicia el trabajo de caracterización de seis de estos, los cuales provienen de la Superintendencia de Servicios Públicos, la superintendencia de Notariado y Registro y la Unidad Administrativa Especial del Servicio Público de Empleo.
El avance en este producto aporta en forma directa a la estrategia de Gestión Pública Admirable.  Con el diagnóstico y fortalecimiento de los registros administrativos priorizados, se incrementa su potencial de aprovechamiento para fines estadísticos, ya que en el proceso se busca incrementar la calidad con que estos son generados por las entidades miembros del SEN.
</t>
  </si>
  <si>
    <t xml:space="preserve"> Informes de diagnóstico de los RRAA a partir de la revisión de calidad de la base de datos del registro administrativo y la integración con otros registros. </t>
  </si>
  <si>
    <t>El GIT de Prospectiva y  Análisis de Datos en el segundo trimestre continua con el trabajo de caracterización de los registros administrativos realizados con la Superintendencia de Servicios Públicos.  En el mes de mayo y junio comienza el proceso de diagnostico de 3 registros administrativos adicionales con dos entidades con convenios interadministrativos: superintendencia de Notariado y Registro y Unidad Administrativa Especial del Servicio Publico de empleo.</t>
  </si>
  <si>
    <t xml:space="preserve"> Planes de mejoramiento de los RRAA</t>
  </si>
  <si>
    <t>El GIT de Prospectiva y análisis de Datos Continua con el proceso de diagnostico de los registros administrativos y sus bases de datos, estos son insumos necesarios para la elaboración del plan de fortalecimiento.</t>
  </si>
  <si>
    <t>Socialización con entidades y registros de acuerdos de seguimiento a los planes de mejoramiento</t>
  </si>
  <si>
    <t>El GIT de Prospectiva y análisis de Datos Continua con el proceso de diagnostico de los registros administrativos y sus bases de datos, estos son insumos necesarios para la elaboración del plan de fortalecimiento así como su socialización a las entidades.</t>
  </si>
  <si>
    <t>Registros de acuerdos para compartir RRAA con el DANE</t>
  </si>
  <si>
    <t>El DANE en el primer semestre firma convenios interadministrativos con dos entidades para el diagnostico y fortalecimiento de sus registros administrativos, en estos convenios el GIT de Prospectiva y Análisis de Datos tiene garantizado el flujo de información para realizar los diagnósticos de sus Registros Administrativos.  Los convenio fueron establecidos con la superintendencia de Notariado y Registro y la Unidad Administrativa Especial del Servicio Público de Empleo.</t>
  </si>
  <si>
    <t>El gobierno de datos en registros administrativos permitire tener una gobernanza en la que los procesos de gestión de proveedores, gestión de información, anonimización, revisión de la calidad y los procesos de análitica se estandarizan y documentan, facilitando la gestión de la informació proveniende estas fuentes y su aprovechamiento para fines estadísticos</t>
  </si>
  <si>
    <t>3. Realizar un ejercicio de demografía empresarial del que participen todas las direcciones técnicas, a partir de los resultados del del conteo, del censo experimental y del censo económico, aclarando el esquema de gobernanza de dicho ejercicio.</t>
  </si>
  <si>
    <t>Implementar el Gobierno de Datos de los Registros Administrativos del DANE.</t>
  </si>
  <si>
    <t>Documento de definición del protocolo de implementación de la Gobernanza con diagramas de nivel, procedimientos y guías o formatos de acuerdo al protocolo e interoperabilidad de los RRAA.</t>
  </si>
  <si>
    <t>Propuesta conceptual de gobierno de datos y su articulación con gestión de la informacion. Propuesta de organización institucional (creación de GIT) para Gobierno de Datos.</t>
  </si>
  <si>
    <t>Se logro aterrizar la propuesta conceptual y de esquema organizacional para la gestión de los temas de gobierno de datos, se presentó la propuesta de creación de GIT de gobierno de datos adscrito a la dirección general. Se realizaron mesas de trabajo para la definición y caracterización de los subprocesos de gestión de proveedores. Se entregaron resultados del aprovechamiento estadístico de PILA como complemento a los resultados de mercado laboral y la producción básica. En los tema de calidad se reaizaron mesas de trabajo para solicializar las prácticas de revisiones de calidad y hallazgos de la PILA.</t>
  </si>
  <si>
    <t xml:space="preserve">Documentación soporte del proceso de gestión de proveedores </t>
  </si>
  <si>
    <t>Definición de los procedimientos para los subprocesos de gestión de proveedores en mesas de trabajo con los delegados de las áreas técnicas responsables del proceso.</t>
  </si>
  <si>
    <t>8. Comité de autorregulación</t>
  </si>
  <si>
    <t xml:space="preserve">Perfilamiento de los RRAA, diagnóstico y rediseño de los convenios o acuerdos de intercambio de RRAA actuales. </t>
  </si>
  <si>
    <t>Documentación y revisión hallazgos de calidad en la conformación del registro estadístico de PILA</t>
  </si>
  <si>
    <t>Esquemas de liberación de datos para auto-servicio</t>
  </si>
  <si>
    <t>Estructuración pilotos ORACLE y ASURE</t>
  </si>
  <si>
    <t xml:space="preserve"> 2 pilotos de integración de registros para las temáticas de empleo y demografía empresarial, basado en el esquema de Gobernanza propuesto</t>
  </si>
  <si>
    <t>Generación de resultados del procesamiento del registro estadístico de PILA para complementar los resulados  de mercado laboral y la temática económica</t>
  </si>
  <si>
    <t>Contribuyen en la fase de implementación de lineamienots, normas, estándares y buenas prácticas</t>
  </si>
  <si>
    <t>Acompañar a cinco operaciones estadísticas del Sistema Estadístico Nacional en la implementación (mapeo de actividades) del lineamiento del proceso estadístico de acuerdo a lo definido en la caracterización del proceso de producción</t>
  </si>
  <si>
    <t>Registro de capacitaciones en lineamientos, norma y estándares</t>
  </si>
  <si>
    <t>Se han adelantado el 60% del plan de socialización</t>
  </si>
  <si>
    <t>Se han adelantado las capacitaciones previstas en el plan de sociaización de la DIRPEN en las cuales han participado tanto técnicos del DANE como de otras instituciones del SEN. Igualmente, se ha brindado acompañamieno a entidades que implementan estándares SDMX, DDI y Dublin Core.</t>
  </si>
  <si>
    <t>Mapeos y acompañamientos en implementación de lineamientos, norma y estándares en operaciones estadísticas priorizadas</t>
  </si>
  <si>
    <t>Se han acompañado operaciones estadísticas que publican microdatos y metadasos en el ANDA e indicadores reporte ODS y OECD</t>
  </si>
  <si>
    <t>Emitir lineamientos, normas y estándares para el Sistema Estadístico Nacional.</t>
  </si>
  <si>
    <t xml:space="preserve">Norma Técnica de la Calidad Estadística </t>
  </si>
  <si>
    <t>Se consolidó la propuesta para pilotaje y consulta</t>
  </si>
  <si>
    <t xml:space="preserve">Se publicaron las clasificaciones CIIU, CPC e ICATUS y se culminó la clasificación COFOG que está para firma de resolución.
Se publicaron 10 documentos técnicos y 8 correlativas y se logró completar la elaboración de los procedimientos asociados al proceso Regulación. </t>
  </si>
  <si>
    <t>Clasificaciones COFOG, CUOC, Delito, ICATUS, CPC 2.1, CIIU Mantenimiento adaptadas para Colombia</t>
  </si>
  <si>
    <t>Se han publicado las clasificaciones CIIU, CPC, ICATUS. Se superó la consulta pública de COFOG, se terminaron las mesas internas de Delito y se está consolidando la propuesta de CUOC</t>
  </si>
  <si>
    <t>Actualización de documentos, guías, manuales</t>
  </si>
  <si>
    <t>Se han elaborado 10 documento y plantillas para la producción estadística</t>
  </si>
  <si>
    <t>Elaboración de correlativas económicas y sociales</t>
  </si>
  <si>
    <t>Se han publicado 8 correlativas relacionadas con las clasificaciones publicadas</t>
  </si>
  <si>
    <t>Actualización de procedimientos</t>
  </si>
  <si>
    <t>Se elaboraron los 5 procedimientos para el proceso Regulación y se han cargado 2 en Isolucion</t>
  </si>
  <si>
    <t>Aporte Indirecto: Como un subproducto de los 10 proyectos de analítica, se desprenden recomendaciones, análisis de tendencias y buenas prácticas internacionales, que potencialmente pueden ser incorporadas en el proceso estadístico y los procesos que se llevan en la entidad lo cual promueve la modernización del DANE.</t>
  </si>
  <si>
    <t>10. “Aterrizar” el ejercicio de la prospectiva</t>
  </si>
  <si>
    <t>Realizar 10 estudios de prospectiva y análisis de datos que conduzcan a la modernización en la gestión en el proceso misional,  estratégico y misional del DANE.</t>
  </si>
  <si>
    <t>Identificar proyectos de analítica a implementar en 2020 de manera artículada con las Direcciones técnicas y validarlos con el  Comité Técnico</t>
  </si>
  <si>
    <t>El GIT de Prospectiva y Análisis de Datos, en el primer semestre cierra el proceso de identificación de proyectos y su validación por parte de la Dirección técnica.  En el mismo periodo se comienza a trabajar en el desarrollo de 6 de estos proyectos.</t>
  </si>
  <si>
    <t xml:space="preserve">El GIT de Prospectiva y Análisis de Datos en el primer semestre de 2020 identifica 10 proyectos de analítica de datos, y arranca con el desarrollo de 6 de estos proyectos.  En este proceso realiza validación de los proyectos involucrando de forma activa a la Dirección Técnica de DIRPEN y realiza acercamientos con otras Direcciones del DANE para la socialización de metodologías e involucramiento en los proyectos, ya sea como usuarios del proyecto o como fuente de información para el desarrollo de los mismos.
El levantamiento de información realizado, para el desarrollo de cuatro de los proyectos planteados, ha involucrado la participación de DIMPE, DIG y DSCN.
El desarrollo de los 10 proyectos de analítica indirectamente aporta a la estrategia de Cambio Cultural ya que a partir de los resultados obtenidos de estos se generarían recomendaciones e instrumentos que tienen el potencial de ser incorporados en los procesos de la entidad.
</t>
  </si>
  <si>
    <t>Construir fichas de proyectos que incorporen planes de trabajo con entregables definidos, así como la revisión de referentes internacionales y ejercicios de análitica de datos.</t>
  </si>
  <si>
    <t>El GIT de Prospectiva y Análisis de Datos cierra el proceso de identificación de proyectos y completa el perfilamiento de sus proyectos generando planes de trabajo y una propuesta de productos derivados de cada proyecto, estos se documentan y presentan ante la dirección técnica.</t>
  </si>
  <si>
    <t xml:space="preserve">Ejecución de los proyectos de analítica de manera artículada con los responsables de procesos estratégicos, misionales y de soporte. </t>
  </si>
  <si>
    <t>El GIT de Prospectiva y Análisis de Datos en primer semestre avanza en el desarrollo de 6 de los proyectos planteados a junio, en avance de estos proyectos se encuentra a un 60%, correspondiente a la incorporación de revisión metodológica, referentes y pruebas iniciales a partir de datos preliminares.</t>
  </si>
  <si>
    <t xml:space="preserve"> Informes de resultados presentados al Comité Técnico o Directivo según corresponda.</t>
  </si>
  <si>
    <t>El GIT de Prospectiva y Análisis de Datos en primer semestre realiza presentaciones periódicas de los avances en los proyectos abordados en el primer semestre a partir de las cuales se realizan ajustes y acatan recomendaciones.</t>
  </si>
  <si>
    <t xml:space="preserve">Socialización de resultados y definición de hojas de ruta para la implementación (escalabilidad) de los mismos. </t>
  </si>
  <si>
    <t>El GIT de Prospectiva y Análisis de Datos en primer semestre realiza presentaciones de resultados preliminares de 4 de los proyectos a cargo, dichas presentaciones se han realizado a grupos de trabajo de DIMPE y DSCN, de estas reuniones se ha visto la posibilidad de realizar un trabajo articulado y el potencial de ser incorporados en estapas de la producción estadística que realiza el DANE.</t>
  </si>
  <si>
    <t>Dirección de Metodología y Producción estadística - DIMPE</t>
  </si>
  <si>
    <t>"En relación al aporte al PEI, estos avances en la consolidación del Directorio de Establecimientos para el Censo Económico permiten fortalece la producción estadística para la generación de información de referencia en los siguientes aspectos: a) consolidación del marco de unidades económicas (conteo), b) Definición de variables de control para el SMCC, c) Consolidación de una BD temática para la complementación de la base de datos censal. "</t>
  </si>
  <si>
    <t>Actualizar el directorio estadístico para Censo Económico.</t>
  </si>
  <si>
    <t>1.      Directorio estadístico “único” y de responsabilidad compartida</t>
  </si>
  <si>
    <t>Diagnóstico de información para el proceso de mejora del DECE</t>
  </si>
  <si>
    <t>El diagnóstico de información para el proceso de mejora del DECE se ha consolidado con la producción de los documentos temáticos sectoriales y con los avances presentados en el proyecto del diseño de una hoja de ruta para la incorporación de registros administrativos como proveedores de estadísticas empresariales en el censo económico, en el cual la DIMPE ha participado de manera activa en la retroalimentación de documentos y en con insumos a partir de las operaciones estadísticas disponibles</t>
  </si>
  <si>
    <t>Se realizó por parte del grupo temático de DIMPE la consolidación de las necesidades y el diagnóstico de lo existente. Esto se consolidó en unos documentos temáticos que contienen necesidades, indicadores y fuentes de información. 
Adicionalmente, a partir del proyecto SECO, desarrollado por la Unión temporal de la Universidad de los Andes y la Firma Econometría para el aprovechamiento de los RRAA, donde se han aportado insumos para contribuir al análisis de la información de los RRAA. Esto ha permitod tener un Documento con el uso internacional y la disponibilidad de registros y variables relevantes en Colombia para el censo económico y un documento de análisis de consistencia de las encuestas económicas sectoriales, el cual ha sido enriquecido con los aportes de DIMPE, como se puede observar en las actas adjuntas.
Los documentos temáticos también contienen los insumos para la construcción de una metodología que se consolidará en el tercer y cuarto trimestre. Así mismo, este documento ha incorporado una serie de índices e indicadores que se conjugan con los formularios del censo para obtener una serie de indicadores para el DECE que permitan utilizarlo, no solo para encuestas, tipo la de unidades auxiliares, sino también para encuestas para ampliar elementos de economía naranja, circular e informal. 
Finalmente, se han adelantado solicitudes, especialmente para enriquecer el directorio del sector transporte, sobre el cual no existe mayor información en las bases existentes con el DANE. Aunque el Ministerio de Transporte ha enviado información, aún se requiere precisar elementos de este envío por lo cual no se considera terminada la actividad.</t>
  </si>
  <si>
    <t>Propuesta de mejora del DECE</t>
  </si>
  <si>
    <t>El avance en este componente se da a partir de los avances en el proyecto del diseño de una hoja de ruta para la incorporación de registros administrativos como proveedores de estadísticas empresariales en el censo económico, principalmente a partir de la revisión de la disponibilidad de registros y varaibles relevantes en Colombia, así como a través del análisis de la consistencia de las econuestas económicas sectoriales como insumo fundamental para el directorio estadístico.</t>
  </si>
  <si>
    <t>Metodología de ajuste para la actualización del DECE</t>
  </si>
  <si>
    <t>Como avance para consolidar la metodología de ajuste para la actualización del DECE, se ha construido una serie de requerimientos externos del censo, que se ha consolidado en los documentos temáticos sectoriales, en la sección de necesidades. Estos son el insumo fundamental para el diseño del ajuste del DECE.</t>
  </si>
  <si>
    <t>2. Ajustar las estadísticas económicas de acuerdo con la actualización del Directorio Estadístico</t>
  </si>
  <si>
    <t>Listado de datos, índices e indicadores a ser incorporados</t>
  </si>
  <si>
    <t>Los documentos temáticos contienen la lista de indicadores a ser incorporados a partir del censo. Estos indicadores son fundamentales para la constitución del directorio estadístico. Así mismo, se ha avanzado en la constitución de nuevos registros para el directorio estadístico a través de las operaciones en campo de las encuestas mensuales.</t>
  </si>
  <si>
    <t>Solicitudes de información y BD a cargar al DECE</t>
  </si>
  <si>
    <t>Se han hecho solicitudes de información para la consolidación del directorio en el sector transporte, que no tiene una representación actual en las encuestas económicas. Ya se cuenta con información preliminar de este sector para el directorio</t>
  </si>
  <si>
    <t>Iniciar el análisis de demografía empresarial</t>
  </si>
  <si>
    <t>Diagnóstico de los registros administrativos de fuentes</t>
  </si>
  <si>
    <t>Se presenta avance en el III Trimestre</t>
  </si>
  <si>
    <t>Cálculo de indicadores de demografía empresarial</t>
  </si>
  <si>
    <t>Metodología de demografía empresarial</t>
  </si>
  <si>
    <t>Tablero de análisis (visor) de la demografía empresarial</t>
  </si>
  <si>
    <t>Rediseño temático de la Gran Encuesta integrada de Hogares - GEIH</t>
  </si>
  <si>
    <t>Implemetar el rediseño temático de la Gran Encuesta integrada de Hogares - GEIH</t>
  </si>
  <si>
    <t>Diseño del formulario y análisis para prueba piloto</t>
  </si>
  <si>
    <t>Se adicionaron las preguntas relacionadas con la poblaición campesina, población de discapacidad, población ocupada, ingresos,  el capítulo de no ocupados y las preguntas relacionadas con la comunidad LGBTI.
El 25% faltante para el cumplimiento del diseño de formulario y prueba piloto se terminará para el III trimestre-2020, dado que no se ha podido realizar el análisis de la información ya que no se ha comenzado la recolección debido a la situación asociada al Covid - 19.</t>
  </si>
  <si>
    <t>El GIT  de mercado laboral, ajustó y finalizó el manual de recolección, el formulario definitivo del rediseño y las especificaciones de consistencia asociadas al formulario, para aplicar la prueba piloto. Este proceso finalizó el 13 de marzo de 2020. Se finalizó la inclusión de las preguntas del rediseño, referentes a los temas de: discapacidad, LGBTI, ingresos para la medición de pobreza monetaria y las actualizaciones de las preguntas de mercado laboral. El inicio de la prueba piloto se comenzará a realizar en el III trimestre de 2020 por razones asociadas a la Covid - 19. finalizado este proceso se podrán realizar los análisis de la recolección de la prueba piloto.
2. La oficina de temática de mercado laboral, finalizó los 8 formularios de cada uno de los tratamientos del diseño experimental y las 8 especificaciones de consistencia asociadas a los formulario, este proceso finalizí el 19 de junio de 2020. La finalización completa de los formularios está atada a la prueba piloto y las conclusiones y sugerencias surgidas luego de terminado ese proceso.</t>
  </si>
  <si>
    <t>Diseño del formulario para y análisis pruebas experimentales</t>
  </si>
  <si>
    <t xml:space="preserve">Se diseñaron los 8 formularios de los tratamientos relacionados con el diseño experimental y también las 8 especificaciones de consistencia de cada uno de los tratamientos. </t>
  </si>
  <si>
    <t>Diseño del formulario para y análisis prueba paralelo</t>
  </si>
  <si>
    <t>Rediseño- Deflactor IAFOC</t>
  </si>
  <si>
    <t>Diseñar, construir y aplicar deflactores</t>
  </si>
  <si>
    <t xml:space="preserve"> Deflactor IAFOC - IPOC</t>
  </si>
  <si>
    <t>Se construyeron las ponderaciones rediseño para el indicador Nominal IPOC, se definieron gastos básicos y artículos nivel flexible, manuales de especificaciones para los 561 artículos, cruce temático con artículos ICCP  y se participó en coordinación con logística del DANE y temática de precios y costos para dar inicio a la prueba piloto de recolección de precios.</t>
  </si>
  <si>
    <t xml:space="preserve">El GIT de deflactores realizó la construcción de las ponderaciones rediseño del indicador nominal, así como definición de los niveles básicos por tipología de costo y 561 articulos, cruce con los articulos del ICCP, y elaboración del manual de especificaciones para prueba piloto de recolección de precios, así como corrdinación para el operativo de recoleccción de precios, esto fue realizado por  el equipo de ingenieros con los lineamientos directrices de la asesora Carmela Serna y el coordinador de grupo, se elaboró utilizando herramientas de excel y respetando las fases del diseño temático entre los meses de Abril  - Junio de 2020.
</t>
  </si>
  <si>
    <t xml:space="preserve"> Deflactor Alojamiento</t>
  </si>
  <si>
    <t>Se construyeron los índices tipos Fischer y Quantum para 522 establecimientos y se realizó contraste con información de precios y cantidades de Coltelco.</t>
  </si>
  <si>
    <t>Deflactor Telecomunicaciones</t>
  </si>
  <si>
    <t>Se socializó el método de cálculo del deflactor para telecomunicaciones y se realizaron las ajustes temáticos y conceptuales necesarios, se diseñó formulario y se estableció estrategia operativa para la prueba piloto para recoger información básica para este deflactor.</t>
  </si>
  <si>
    <t>Diseño del sistema de precios</t>
  </si>
  <si>
    <t>Se da inicio a la construcción de un inflactor para Indicador de Producción Industrial IPI</t>
  </si>
  <si>
    <t>Informe de seguimiento de deflactores</t>
  </si>
  <si>
    <t>se realizó informe para entrega de ponderaciones rediseño IPOC, así como el informe metodologíco para el deflactor de telecomunicaciones</t>
  </si>
  <si>
    <t xml:space="preserve"> Implementar el nuevo marco muestral basado en el Censo Nacional de población y Vivienda 2018 (CNPV). (Operaciones con inicio en el III trimestre)
</t>
  </si>
  <si>
    <t>Marco muestral</t>
  </si>
  <si>
    <t>Se realizo un diagnostico del Marco 2018 actualizado a 27 de mayo 2020</t>
  </si>
  <si>
    <t>El GIT Diseños Muestrales de Estadisticas Sociales selecciono del Marco 2018 , en los meses de mayo y junio las muestras y las envio a Logistica para aplicarlas en campo en el III trimestre, se evidencia en el correo las muestras que se han entregado.</t>
  </si>
  <si>
    <t>Muestras a aplicar en campo ECV, ECC, ENUT Y ENTIC</t>
  </si>
  <si>
    <t>Selección de las muestras con Marco 2018</t>
  </si>
  <si>
    <t xml:space="preserve">
Iniciar proceso de actualización documental (metodología) de las operaciones estadísticas bajo el modelo GSBPM. 
</t>
  </si>
  <si>
    <t>Tablas de contenido de metodologías adaptadas a partir de los lineamientos establecidos.</t>
  </si>
  <si>
    <t>La  direccción técnica de DIMPE presentó un avance del 37 % en el inicio de actualizacion de las metodologás y fichas metodológicas  en los meses de abril mayo y junio. 
Se inició el cargue de metodologías en el aplicativo ISOLUCIÓN de 35% documentos, el área de DIRPEN se encuentra ajustando los documentos cargados en el aplicativo ISOLUCION ya que ajustaron nuevamente la plantilla de la estructura para las metodologías de las operaciones estadísticas.
De igual manera  se inicia con la actualizacion  documental del 38 % de las fichas metodológixas de las operaciones estadísticas.</t>
  </si>
  <si>
    <t>Metodologías de las operaciones estadísticas adaptadas al GSBPM</t>
  </si>
  <si>
    <t>Se inició el cargue de metodologías en el aplicativo ISOLUCIÓN de 35% documentos.</t>
  </si>
  <si>
    <t>Fichas de las operaciones estadísticas adaptadas al GSBPM</t>
  </si>
  <si>
    <t>Se inició el cargue de fichas metodologías en el aplicativo ISOLUCIÓN de 38% documentos.</t>
  </si>
  <si>
    <t xml:space="preserve">Desarrollar la I fase de automatización  en  la producción y análisis estadístico, realizadas por el grupo de Analítica y métodos computacionales .
</t>
  </si>
  <si>
    <t>Diseño de métodos para la automatización y detección de anomalías.</t>
  </si>
  <si>
    <t>Se concluyó con el diseño de métodos para la automatización y detección de anomalías del deflactor de alojamiento.</t>
  </si>
  <si>
    <t xml:space="preserve"> El grupo de deflactores, el equipo Tématico de servidios  yel apoyo de dirección técnica realizó 3 reuniones : 04 mayo, 19 mayo y16 junio. 
 Las reuniones se convocan con el objetivo de discutir los avances y cronogrmaas de trabajo de los dos equipos y de esta manera definir la fecha de entrega y el desarrollo de la automatización. Adicionalmente, durante las reuniones se evidencio el estado del  proceso de recolección por parte de losgistica, y mas aun el proceso de imputacion de imformación debido a el periodo de pandemia, lo cual es fundamental el el calculo del deflactor. Se esta a las espera de la entrega de la base preliminas de EMA para continuar con los cronogramas establecidos.
Durante este periodo se realizó la depuración y detección de atípicos de la base de datos de la EMA. Se  genero el diseño de  la automatización en el cálculo del deflactor del índice de alojamiento por medio de cuatro metodologías: Índices tipo Laspeyres (con una bese fija promedio), Paasche, Fisher y Acumulativo Quantum . Presentación metodologica  a la dirección tecnica (asesora Dora Sánchez) 100%.  Se definen las as salidas principales del  que se esperan delalgoritmo:  archivos .xlsx con los indices y variaciones para el año 2019,, cálculo de participaciones y contribuciones a nivel de establecimiento y hotel y la generación de tablas comparativas de los avlores nominales, el indice de habitaciones y de camas.​  
Producto: Se da inicio a el desarrollo de lo primeros códigos base para el calculo de los indices tipo laspeyres y paasche con base a los archivos de Excel entregados por el grupo de deflactores. 10%
En el archivo Q1_154.xlsx se muestra las priemras salidas.</t>
  </si>
  <si>
    <t>Desarrollo de la automatización y detección de anomalías.</t>
  </si>
  <si>
    <t>Pruebas y resultado de la automatización y detección de anomalías.</t>
  </si>
  <si>
    <t>Desarrollo  de preguntas de identidad sexual que se incluirán en el rediseño de la GEIH.</t>
  </si>
  <si>
    <t xml:space="preserve">Diseño del protocolo de investigación </t>
  </si>
  <si>
    <t>Se diseñaron las pruebas cognitivas de las preguntas relacionadas con identidad sexual y las tarjetas de ayuda.
El 5% faltante para el cumplimiento del diseño de protocolo de investigación se terminará en el III trimestre-2020 y se incluirá en el manual de conceptos. Lo anterior se debe a que no se ha podido realizar el análisis de la información, ya que no se ha comenzado la recolección debido a la situación asociada al Covid - 19.</t>
  </si>
  <si>
    <t xml:space="preserve">
La oficina de Mercado laboral incluyó las preguntas relacionadas con la temática LGBTI en el formulario de recolección de la prueba piloto y en los formularios de los tratamientos que van a ser utilizados en el diseño experimental. Se incluyó la definición metodológica y operativa de la pregunta en el Manual de recolección y conceptos básicos dela prueba piloto y el diseño experimental según la información enviada por el grupo de trabajo interseccional. Estos ajustes se finalizaron el 19 de junio de 2020. Terminado el proceso de recolección de la prueba piloto y los diseños experimentales se procederá a analizar la información relacionada con esta temática LGBTI.</t>
  </si>
  <si>
    <t xml:space="preserve">Prueba de campo </t>
  </si>
  <si>
    <t>Se prepararon los formatos de las preguntas para adelantar entrevistas y pruebas cognitivas con las preguntas LGBTI.</t>
  </si>
  <si>
    <t>Informe de análisis preliminar de resultados</t>
  </si>
  <si>
    <t>Realizar nuevos estudios sobre economía del bienestar.</t>
  </si>
  <si>
    <t>Generación nuevos indicadores para publicación de resultados ECV 2019</t>
  </si>
  <si>
    <t>Dadas las implicaciones de la revisión de los efectos de la estratificación y la necesidad de actualizar los resultados con las proyecciones del CNPV 2018 se inicia un proceso de postestratificación y recalibración de los resultados. Por este motivo el avance disminuyó rspecto al avance enviado en el primer trimestre</t>
  </si>
  <si>
    <t>El  GIT de Curso y Calidad de Vidad y el grupo de Diseños Muestrales realizaron en los meses de mayo, junio y julio la evaluación de los cambios a relizar en los factores de la ECV. Esto tuvo como resultado un documento explicativo de las necesidades de cambio.
Cabe resaltar que las echas de entrega final de los subproductos fueron ajustados dado que los cambios en los factores aunado con el COVID - 19 retrasaron o  cambiaron todo el cronograma inicialmente pactado</t>
  </si>
  <si>
    <t>Documento análisis bienestar subjetivo Vs. bienestar objetivo</t>
  </si>
  <si>
    <t>Se ha realizado una breve lectura metodológica.</t>
  </si>
  <si>
    <t>Tabla de seguimiento/control de indicadores de bienestar por dimensiones OCDE</t>
  </si>
  <si>
    <t>sin iniciar</t>
  </si>
  <si>
    <t xml:space="preserve">Adaptar el Índice de Precios de la Propiedad Residencial para Colombia </t>
  </si>
  <si>
    <t>Registro de la Socialización de mesas de trabajo internas y externas al DANE para dar a conocer los propósitos y objetivos del Índice de Precios de la Propiedad Residencial</t>
  </si>
  <si>
    <t>Se estableció comunicación con los expertos FMI para analizar los resultados obtenidos por los modelos implementados, en función de la información disponible, presentado el resultado de los ejercicios generados y se realizaron varias reuniones al interior del equipo DIMPE y el Banco de la Republica</t>
  </si>
  <si>
    <t xml:space="preserve">
Teniendo en cuenta que se cuenta con la información histórica de la SNR desde 2011, se adelanta la revisión de la calidad y cobertura de los datos, respecto del uso estadistico esperado, sin embargo se continua encontrando que los supuestos econometricos regularmente asignados a los modelos, no se cumplen, razón por la cual se adelanta la revisión de la información y metodologia aplicada con los expertos del FMI para este tema, sin embargo ellos han sido desplazados para apoyar las aristas de diseño del IPC para Africa y el Oeste de Europa por motivo del COVID y su cuyuntura de medición, lo que ha dificultado el trabajo. Entre tanto se realizan varios ejercicios relacionados (trabajo de la mano con los asesores de la Dirección general para este tema), con el fin de itentar identificar las ventanas de mejora a implementar en la medición</t>
  </si>
  <si>
    <t>Propuesta de documento metodológico del IPPR y sus resultados de acuerdo a la información disponible</t>
  </si>
  <si>
    <t>Se firmó el Convenio SNR-DANE para contar con la información insumo del índice y el grupo ha desarrollado un metodo para definir la cobertura y calidad del registro respecto del uso en el indicador. Se ha avanzado en la rutina que permite realizar el analisis de cobertura y calidad de las bases de datos disponibles</t>
  </si>
  <si>
    <t>Dirección de Censos y Demografía - DCD</t>
  </si>
  <si>
    <t>Operaciones estadísticas que ampliaron su desagregación geografica a nivel departamental o municipal.</t>
  </si>
  <si>
    <t xml:space="preserve">5. Institucionalidad post censal (urge revisar la función de producción de la transición post censal / tomado de la intervención del subdirector) </t>
  </si>
  <si>
    <t>Propuesta metodológica para la elaboración de los estudios postcensales realizados o convenios de cooperación celebrados con miras a la realización de los estudios.</t>
  </si>
  <si>
    <t>Estudio técnico postcensal sobre temáticas sociales incluidas en el CNPV 2018:Grupos Étnicos, Funcionamiento Humano</t>
  </si>
  <si>
    <t>Se oporta datos deagregados por edades , sexo y área</t>
  </si>
  <si>
    <t>Elaborar tablas con las retroproyecciones de población.</t>
  </si>
  <si>
    <t>Cuadros de salida de retroproyecciones a nivel nacional 1950-2018</t>
  </si>
  <si>
    <t>Se elaboraron retroproyecciones de población 2005-2017 a nivel nacional por el método componentes . Esta información se obtuvo a partir de las estimación de la fecundidad, mortalidad y migración  por métodos indirectos y aprovechamiento de registros administrativos.</t>
  </si>
  <si>
    <t>Se avanzó en la elaboración de  las retroproyecciones de población con  la estimación y publicación de la población por edad y sexo a nivel  Municipal, Departamental y Nacional para los años 2005-2017. Actualmente el equipo se encuentra en la elaboración de las retroproyecciones 1985-2004.</t>
  </si>
  <si>
    <t>Cuadros de salida de retroproyecciones a nivel departamental 1993-2018</t>
  </si>
  <si>
    <t>Se elaboraron retroproyecciones de población 2005-2017 a nivel departamental por el método de componentes. Esta información se obtuvo a partir de las estimación de la fecundidad, mortalidad y migración  por métodos indirectos y aprovechamiento de registros administrativos.</t>
  </si>
  <si>
    <t>Cuadros de salida de retroproyecciones a nivel municipal 1993-2018</t>
  </si>
  <si>
    <t>Se elaboraron retroproyecciones de población 2005-2017 a nivel municipal por el método componentes. Esta información se obtuvo a partir de las estimación de la fecundidad, mortalidad y migración  por métodos indirectos y aprovechamiento de registros administrativos.</t>
  </si>
  <si>
    <t>Estimaciones derivadas de las proyecciones de población</t>
  </si>
  <si>
    <t>Realizar el Censo Habitante de la Calle en municipios priorizados, con interacción directa con los alcaldes.</t>
  </si>
  <si>
    <t>Adecuaciones a los Diseños generados para el Censo Habitantes de la Calle -CHC (metodologia)</t>
  </si>
  <si>
    <t>Desde la DCD se avanzó en la construcción de los documentos  necesarios (manuales, diseño oeprativo, formatos) para la realización del CHC durante la presente vigencia.
Se adelantaron gestiones con la Oficina de Sistemas para avanzar en el diseño del aplicativo Web del cuestionario CHC.
Se trabajó en la propuesta deactividades para el proyecto CHC 2020, teniendo en cuenta las restricciones a causa de la pandemia pro COVID-19</t>
  </si>
  <si>
    <t>Realizar reuniones, mesas de trabajo o los espacios de articulación interinstitucional (DANE-administraciones municipales) para la realización del CHC</t>
  </si>
  <si>
    <t>Se realizaron indagaciones con la Sede DANE Villavicencio, sobre las gestiones para contactar a la administración municipal para la realización del CHC en este municipio, sin obtener respuesta por parte de la alcaldía.
Debido a la actual emergencia, no se han podido realizar actividades relacionadas con este subproducto.</t>
  </si>
  <si>
    <t>Documentos e instrumentos orientados a la preparación para el desarrollo del operativo de CHC</t>
  </si>
  <si>
    <t>Se trabajó en la construcción  de los manuales para 3 roles operativos del CHC. Así como en la redacción de los manuales de Diligenciamiento y de Recolección y Conceptos Básicos (15 de abril al 30 de junio).
Se entregó versión del documento de Diseño Operativo de CHC, así como los Formatos de seguimiento y control al operativo con su respectivo instructivo de diligenciamiento (1 de abril al 15 de junio).
Se encuentran para revisión de Coordinador GIT Censo y Estudios Especiales</t>
  </si>
  <si>
    <t>Información resultante del operativo CHC en los municipios que se prioricen</t>
  </si>
  <si>
    <t>Entrega de resultados de la Encuesta de Hábitat y usos socioeconómicos.</t>
  </si>
  <si>
    <t>Procesamiento base de datos ENHAB</t>
  </si>
  <si>
    <t>Se dispone de la base final de la encuesta ENHAB</t>
  </si>
  <si>
    <t>Como DCD durante el 2°semestre se han desarrollado las actividades tendientes a ajustar y perfeccionar los documentos y herramientas definidos por el DANE para la publicación y difusión de los resultados de la ENHAB.
Es preciso aclarar, que la finalización de estas actividades están asociadas al cierre y liquidación del Convenio suscirto entre la Gobernación del Archipiélago y el DANE para poder realizar esta oepración estadística. Actualmente se están adelantando las gestiones técnicas y administrativas para finalizar este Convenio</t>
  </si>
  <si>
    <t>Publicación y Difusión de la información resultante de la ENHAB</t>
  </si>
  <si>
    <t>Desde la Dirección técnica se adelantaron actividades relacionadas con:
Generación y ajustes de la presentación con los resultados definitivos de la ENHAB (entre el 1 al 20 de mayo).
Revisión, depuración y actualización de los cuadros de salida con los resultados de la ENHAB (entre el 1 y 30 de abril).
Preparación, revisión y ajustes al Sistema de Consulta REDATAM (módulo ENHAB). (entre el 15 de abril a 15 de junio)
Revisión y ajustes a los documentos DANE, correspondientes al análisis de RRAA de la OCCRE (entre el el 1 y 30 de junio)</t>
  </si>
  <si>
    <t>Actualizar  la metodología del proceso de integración de los Registros Administrativos de población para el adecuado uso estadístico en la información sociodemográfica.</t>
  </si>
  <si>
    <t>Documento con la metodología de emparejamiento actualizada  del REBP incluyendo los métodos probabilísticos y la construcción de una tabla de evolución de personas.</t>
  </si>
  <si>
    <t>Se realizaron modificaciones a la estructura del REBP fortaleciendolo en variables nuevas como Etnia, Discapacidad e identificación de la Jefatura de hogar que serán incluidos en la metodología desarrollada en el 2019.</t>
  </si>
  <si>
    <t>Se avanzo en la incorporación de nuevas variables que permiten una ampliación tematica del REBP a partir de lo cual se avanza en el proceso de integración estandarizando metodologicamente estos procesos</t>
  </si>
  <si>
    <t>Aplicativo de integración de RRAA en producción contemplando su verificación y usabilidad en la entidad</t>
  </si>
  <si>
    <t>Se realizo el cargue, estandarización de los registros administrativos: 
RNEC, BDUA, BDEX, COMPENSAR EPS, CAPITAL SALUD, SAVIA SALUD, COMPARTA EPS, EMSSANAR, MUTUAL SER EPS, SALUD TOTAL, SANITAS, FAMISANAR</t>
  </si>
  <si>
    <t>Evaluar la calidad y cobertura del REBP para  fortalecer la producción  estadística existente o la creación de nuevas estadísticas</t>
  </si>
  <si>
    <t>Documento con el diagnóstico técnico de la calidad de las variables del REBP, así como la concordancia de los resultados del REBP frente al CNPV 2018.</t>
  </si>
  <si>
    <t>Se realizo el diagnostico de las variables recibidas en los reagistroa administrativos RNEC, BDUA, BDEX, COMPENSAR EPS, CAPITAL SALUD, SAVIA SALUD, COMPARTA EPS, EMSSANAR, MUTUAL SER EPS, SALUD TOTAL, SANITAS, FAMISANAR</t>
  </si>
  <si>
    <t xml:space="preserve">Se avanzo en el diagnostico de las variables que conforman el REBP 2019 con la generación de las fichas que contienen diccionarios y resultados de dichos diagnósticos, a partir de lo cual se iniciara con la propuesta  de indicadores para el REBP
</t>
  </si>
  <si>
    <t xml:space="preserve">Documento con el diagnóstico técnico de la cobertura geográfica de las unidades en el REBP, tomando como referente  CNPV 2018, encuestas por muestreo confirme la residencia de las personas en un momento dado. </t>
  </si>
  <si>
    <t>Se realizo contraste del REBP 2018 contra la población efectivamente censada y ajustada por omisión del CNPV 2018
Se lleva registro en una bitácora las acvidades relacionas con el análisi de cobertura del REBP</t>
  </si>
  <si>
    <t xml:space="preserve">Tablas de resultados con el cálculo de los indicadores sociodemográficos existentes a partir del REBP o fichas técnicas de los nuevos indicadores que especifiquen la construcción a partir del REBP.  </t>
  </si>
  <si>
    <t>Se realizó  propuesta de uso de registros administrativos  (RIPS-REBP y CNPV) para cálculo de vulnerabilidad sociodemográfica frente a COVID 19. Como parte del aprovechamiento de Registros Administrativos.</t>
  </si>
  <si>
    <t>Diseñar el plan de trabajo con las actividades a desarrollar a corto, mediano y largo plazo, en la transformación de un Censo Tradición a uno basados en Registros Administrativos.</t>
  </si>
  <si>
    <t>Socialización del plan de trabajo del Censo Basados en Registros con la experiencia trabajada.</t>
  </si>
  <si>
    <t xml:space="preserve">Presentación al grupi  interna de respecto a la usabilidad y posibles aprovechamientos del REBP, como marco para la socialización  general de la construcción de registro y sus aplicaciones en Censos. </t>
  </si>
  <si>
    <t xml:space="preserve">
Se avanzó en la preparación interna de material a presentar ne la usabilidad de REBP y aprovechamientos futuros como fuentes para cecnsos y operaciones estadisticas. A partir de este material  se preparán las socializaciones correspondientes.
Se avanzó en la revisión documental de experiencias internacionales en la transición hacia registros estadísticos de población, especificamente en el área de migración. </t>
  </si>
  <si>
    <t>Matriz de comparabilidad de variables y conceptos técnicos entre el censo tradicional y los Registros Administrativos.</t>
  </si>
  <si>
    <t>Se analizo el diccionario de datos del SISBEN III, siendo este la principal fuente externa con que cuenta el DANE como insumo para un censo basado en registros administrativos</t>
  </si>
  <si>
    <t>Exploración metodológica del seguimiento al registro estadístico de hogares y viviendas</t>
  </si>
  <si>
    <t>Documentación de experiencias internacionales de la transición hacia registros estadísticos de población</t>
  </si>
  <si>
    <t xml:space="preserve">Se hizo la revisión del documento "In-depth review of Statistics on international migration and cross-border mobility. Una revisión profunda de estadísticas sobre migración internacional y movilidad transfronteriza. " de la UNECE  y se contrastó con la perspectiva actual del DANE. </t>
  </si>
  <si>
    <t>Operaciones estadísticas que implementan acciones de mejora en la metodología (procesos e instrumentos) y resultados</t>
  </si>
  <si>
    <t>Se oporta una propuesta técnica para fortalecer la fuentes deinformaci´n migratoria</t>
  </si>
  <si>
    <t>Elaborar un anteproyecto para la encuesta de migración interna.</t>
  </si>
  <si>
    <t>Documento de identificación de necesidades de información en mesas de trabajo con diferentes entidades.</t>
  </si>
  <si>
    <t>Se realizó la revisión de necesidades internas, a partir de la estructuración de una propuesta preliminar para la aplicación de encuesta interfronteriza, definiendo las características y alcances de este instrumento</t>
  </si>
  <si>
    <t>Se avanzó en la revisión de las necesidades internas de información migratoria, a partir de lo cual se dará inicio a las consultas con entidades usuarias de la información, para definir adecuadamente la necesidad de las encuestas migratorias.</t>
  </si>
  <si>
    <t>Documento de Revisión de lineamientos nacionales e internacionales.</t>
  </si>
  <si>
    <t>Propuesta para la elaboración de la encuesta de migración interna.</t>
  </si>
  <si>
    <t>Versiones de documentos e instrumentos que hacen parte de la fase de diseño del Censo Minero</t>
  </si>
  <si>
    <t>Continuación del diseño conceptual, metodológico y operativo del Censo Minero Nacional.</t>
  </si>
  <si>
    <t>Documento conceptual y metodológico (preliminar)</t>
  </si>
  <si>
    <t>Meta cumplida en el trimestre pasado</t>
  </si>
  <si>
    <t>Meta cumplida el trimestre pasado</t>
  </si>
  <si>
    <t>Instrumentos de recolección (preliminar)</t>
  </si>
  <si>
    <t>Documento de Diseño operativo (preliminar)</t>
  </si>
  <si>
    <t>Presupuesto Censo Minero (preliminar)</t>
  </si>
  <si>
    <t>construcción metodologica para el el acompañmiento de la politicica publica con enfoque de genero</t>
  </si>
  <si>
    <t>Realizar exploración metodológica para la generación de Cuentas Nacionales de Transferencia Intergeneracional (DSCN-DIMPE-DCD)</t>
  </si>
  <si>
    <t>Registros de Mesas de trabajo sobre la temática de cuentas nacionales de transferencias intergeneracionales.</t>
  </si>
  <si>
    <t>Avance esperado para el otro trimestre</t>
  </si>
  <si>
    <t>Resumen de la revisión bibliográfica de las metodológicas actuales a nivel nacional de las cuentas nacionales de transferencias intergeneracionales.</t>
  </si>
  <si>
    <t xml:space="preserve">Permite una mejora en la cobertura de la informaición a través de mecanismos articuladores con otras entidades del estado que tienen presencia en los territorios. La actualización tecnológica en los procesos de revisión de la calidad, garantizan  mejoras en las dinámicas de trabajo del equipo territorial con su respectio impacto positivo en el proceso de producción estadística. </t>
  </si>
  <si>
    <t>Fortalecimiento de las Estadísticas Vitales - EEVV</t>
  </si>
  <si>
    <t>Dos reuniones de la Comisión intersectorial</t>
  </si>
  <si>
    <t>Se realizan dos reuniones al años, en el primer semestre  ya se realizaó, la otra reunión esta programada para realizarla en el cuarto trimetre de 2020 (Oct-Dic)</t>
  </si>
  <si>
    <t xml:space="preserve">En el marco de las actividades suscritas en el plan de acción de la comisión intersectorial para el 2020, en cabeza del DANE se ha logrado avanzar en tres líneas importante que beneficiaran la calidad y cobertura de las estadísticas vitales:
1. Disposición de las bases de Registro civil de nacimientos y defunción para la identificación y recuperación que hechos vitales que son captados por el registro civil y no por el sector salud, fuente de información de la producción estadística de nacimientos y defunción
2. Disposición de las bases por parte de ICBF de los niños beneficiarios de programa de alimentación que no reportan documentos de identificación en los grupos étnicos, lo cual permitirá identificar geográficamente las zonas con mayor subregistro de los nacimientos y que impactará en la cobertura de la información 
3. Avanzar en un piloto en los departamentos de Nariño y Cauca en la generación del certificado antecedente para el registro civil desde el aplicativo RUAF-ND el cual permitirá tener información con mayor oportunidad y calidad.
</t>
  </si>
  <si>
    <t>Plan de acción generado para 2020 con las entidades del sistema de registro civil y estadísticas vitales (SRCEV)</t>
  </si>
  <si>
    <t>La coordinación de estadísticas vitales en conjunta otras las entidades de la comisión intersectorial avanzó en los siguientes procesos definidos en el plan de acción: 
a. Intercambios de información ICBF-DANE para mejora la cobertura.
b. Intercambio de información RNEC-DANE-RNEC para mejorar la cobertura y calidad
c. Avances en la implementación de la certificación de nacimientos por parteras: RNEC-DANE-UNFPA.
d. Implementación de la generación del certificado antecedente a través del RUAF.
e. Avance en la construcción de una circular conjunta que reglamente la anterior implementación.</t>
  </si>
  <si>
    <t>Registros del seguimiento al plan de acción formulado por las entidades del sistema de registro civil y estadísticas vitales ( (SRCEV))</t>
  </si>
  <si>
    <t>Registros del desarrollo de aplicativos para la mejora en la producción y publicación de cifras.</t>
  </si>
  <si>
    <t>El grpo de EEVV, avanzó para este proyecto en los frentes de hardware(HW) y software(SW). Se recibió el apoyo de un nuevo desarrollador con experiencia en Java, a través del convenio con BLOOMBERG, se realizó un rápido proceso de inducción. Se realizaron reuniones diarias para la afinación y aterrizaje de  requerimientos del primer módulo (enmiendas) y para el ajuste y dinamismo de las opciones del módulo administrativo. Se llevaron a cabo reuniones semanales de seguimiento DANE-BLOOMBERG. Se recibió un servidor de pruebas y se realizaron exitosamente ajustes solicitados por la oficina de sistemas (servidor de aplicaciones, sistema operativo). Se realizaron pruebas iniciales del módulo de administración - quedando pendiente el tema de asignación y recuperación de contraseñas. Se inició el desarrollo del módulo de enmiendas. El no cumplimiento del avance esperado en cuanto a cronograma obedece a los cambios que se realizaron para hacer la configuración del sistema flexible, características que beneficiará futuros módulos. Se escaló el requerimiento pendiente de buzón de correo al área de sistemas.</t>
  </si>
  <si>
    <t xml:space="preserve">Permite una mejora en la cobertura de la información a través del trabajo interinstitucional al generar mecanismo para la completitud de la información y el empoderamiento de las entidades respecto a la importancia de la calidad y oportunidad de la información </t>
  </si>
  <si>
    <t>Mejorar la cobertura de los nacimientos y defunciones generando cuatro(4) cruces de información con Registraduría Nacional del Estado Civil</t>
  </si>
  <si>
    <t>Reporte de hechos vitales identificado como faltantes en la base del RUAF-ND</t>
  </si>
  <si>
    <t>La oficina DCD-EEVV realizó cruces con los registros administrativos (RRAA) recibidos de RNEC. En esta oportunidad se recibe la base del Registro Civil de Nacimientos Histórica  con fecha de corte 31-12-2019. La base tiene campos diferentes que carecen de una de las llaves principales de cruce (número de certificado), lo que dificultó y ralentizó el proceso. Se esperaban datos con corte al primer trimestre 2020, para el siguiente corte se espera la información acumulada del año. La información de Defunciones no se recibió ya que se encuentran realizando una actualización.</t>
  </si>
  <si>
    <t>Se realizó la actividad de cruce, que genera mejoras en la calidad de la información.</t>
  </si>
  <si>
    <t>Reporte de hechos vitales recuperados e ingresados en la base del RUAF-ND</t>
  </si>
  <si>
    <t xml:space="preserve">Permite una mejora en los procesos de producción estadística, al contar con aplicativos más actualizados y robustos que garanticen la calidad de la información.
</t>
  </si>
  <si>
    <t>Consolidar la codificación automatizada de causas de muerte mediante la implementación de la Versión 5.6 del Sistema automatizado de Codificación de la mortalidad IRIS</t>
  </si>
  <si>
    <t>Archivo en excel con la comparación de las tablas paramétricas</t>
  </si>
  <si>
    <t>Se actualizó el diccionario de datos,  además se realizó la instalación de la nueva versión del aplicativo y se realizaron los ajustes necesarios en la base de datos y realizó procesos de comparación de codificación entre la versión actual 5.5 y la nueva 5.6. Se evidencia mejora en algunos casos</t>
  </si>
  <si>
    <t xml:space="preserve">Documento XML actualizado con los labels de traducción </t>
  </si>
  <si>
    <t>Diccionario de términos médicos actualizado</t>
  </si>
  <si>
    <t>La oficina DCD-EEVV realizó las actualizaciones recomendadas por el Instituto DIMDI para el Diccionario. El sistema se encuentra en producción en la nueva versión 5.6 y el diccionario es actualizado permanentemente para incluir nuevos textos diagnósticos.</t>
  </si>
  <si>
    <t>Bases con el procesos de recodificación con la nueva versión 5.6 IRIS</t>
  </si>
  <si>
    <t>La oficina DCD-EEVVV realizó la instalación de la nueva versión del aplicativo y se realizaron los ajustes necesarios en la base de datos. Es una versión con pocos cambios sobre la estructura. IRIS/DIMDI mantiene la compatibilidad hacia atrás con versiones anteriores</t>
  </si>
  <si>
    <t>Base de datos con la comparación de la codificación de las dos versiones del IRIS</t>
  </si>
  <si>
    <t>La oficina DCD-EEVV realizó procesos de comparación de codificación entre la versión actual 5.5 y la nueva 5.6. Se evidencia mejora en algunos casos. Sigue fallando en otros que se tienen detectados y que se segruirán ajustando de modo manual, mientras IRIS/DIMDI ajusta el aplicativo en nuevas versiones. Por ahora, convienen las mejoras y correcciones incluidas en esta nueva versión.</t>
  </si>
  <si>
    <t xml:space="preserve">Plantea alternativas metodológicas y operativas para la recolección e inclusión de información de los grupos énticos, lo que permite una mejora en la cobertura de la información. </t>
  </si>
  <si>
    <t>Pruebas de implementación de los formatos de notificación para grupos étnicos.</t>
  </si>
  <si>
    <t>Registros de la socialización de los formatos a pueblo indigena focalizado</t>
  </si>
  <si>
    <t>No se ha podido avanzar en la socialización e implementación de los formatos de notificación, dado que el personal no se pudo contratar porque el cierre de los aereopuertos y vias en el país derivado de la declaratoria de emergencia sanitaria por parte del gobierno nacional debido al Covid-19</t>
  </si>
  <si>
    <t xml:space="preserve">Derivado de las medidas adoptadas por el gobierno para el control de la pandemia del Covid-19, no se ha logrado avanzar en la contratación y puesta en marcha el proceso operativo de socialización y sensibilización de los formatos de notificación en la población Wayuu asentada geográfica en el área rural dispersa de los municipios de Manaure y Uribia. Sin embargo, en el marco de la Sentencia STC 10243-2016 y a través de la coordinación del Alto comisionado para las regiones se iniciarán diálogos con el Ministerio del Interior para avanzar en la identificación y validación de las autoridades Claniles de la zona como responsables del reporte y firma de los formatos de notificación y el acompañamiento de la secretaría de educación en la distribución y custodia de los formatos. </t>
  </si>
  <si>
    <t>Formatos ajustados para la prueba</t>
  </si>
  <si>
    <t>Coordinación de estadísticas vitales recibió de la Junta Mayor de Palabreros Wayuú el formato de nacimientos con las observaciones a la traducción en Wayunaiki y se realizó el respectivo ajuste. No obstante, No se ha podido avanzar en la socialización e implementación de los formatos de notificación debido a la declaratoria de emergencia sanitaria por parte del gobierno nacional por el Covid-19</t>
  </si>
  <si>
    <t>Registros del taller de capacitación a la comunidad y actores definidos</t>
  </si>
  <si>
    <t>Reporte de prueba de los formatos implementados</t>
  </si>
  <si>
    <t>Dirección de Geoestadística - DIG</t>
  </si>
  <si>
    <t>Publicar los Directorios Estadísticos de Empresas con la inclusión de fuentes internas y externas reportadas y del Sector Público (2 bases de datos)</t>
  </si>
  <si>
    <t>Construcción de indicadores de calidad por sector, con base en la información de las encuestas estructurales económicas utilizadas para la actualización  DEST.</t>
  </si>
  <si>
    <t xml:space="preserve">Se elaboró de la primera versión de los paneles anuales de: aportantes 2017 -2018 aportantes 2018 – 2019, independientes 2017 – 2018 e independientes 2018 - 2019.
</t>
  </si>
  <si>
    <t xml:space="preserve">Durante el segundo trimestre de la presente vigencia se finalizó del proceso de actualización del Directorio de Empresas y su publicación en el geoportal. Revisión y exploración de procesos para el aprovechamiento de la información recolectada a través de google maps en el directorio estadístico. 
Y se elaboró de la primera versión de los paneles anuales de: aportantes 2017 -2018 aportantes 2018 – 2019, independientes 2017 – 2018 e independientes 2018 - 2019.
Así mismo, se actualizó el documento de diseño del visor del sector público, para su presentación a la dirección de síntesis y cuentas nacionales y se ajusto el modelo de base de datos para la inclusión de los datos de adscritas y vinculadas.
Actividad adelantada por el Grupo Interno de Trabajo del DES de la DIG.
</t>
  </si>
  <si>
    <t>Diseño de la metodología para la conformación del marco de lista de establecimientos a partir de la exploración web y formularios electrónicos</t>
  </si>
  <si>
    <t xml:space="preserve">Se actualizó la base de datos con 3.630 registros de entidades públicas a la vigencia 2019 para su clasificación CIEFP, verificación de entidades atípicas en resultados comparativos, 2017, 2018 y 2019 enviado por la Secretaría Técnica de la mesa de entidades de la CIEFP.
</t>
  </si>
  <si>
    <t>Actualizar el Marco Geoestadístico Nacional en su componente cartográfico y temático (1 base de datos)</t>
  </si>
  <si>
    <t>Marco Geoestadístico Nacional actualizado en sus componentes cartográfico, temático y de la sectorización rural del Marco.</t>
  </si>
  <si>
    <t>Se actualizó lla sectorización censal rural del MGN, división de secciones rurales para 80 municipios de la GEIH y de las zonas verdes y categorización de manzanas.</t>
  </si>
  <si>
    <t xml:space="preserve">Durante el segundo trimestre del año 2020, se entrega el Marco Geoestadistico Nacional 2020 correspondiente a un archivo en excel con la cobertura nacional de manzanas de clase 1 y2 y secciones rurales. Actividad adelantada por el Grupo Interno de Trabajo del MGN de la DIG.
El avance obtenido contribuye al indicador del Plan estrategico: "Operaciones estadísticas nuevas o rediseñadas que atienden necesidades del país" en el objetivo especifico/estrategía "Capacidad metodológica."
</t>
  </si>
  <si>
    <t>Registros de generación de productos cartográficos. 80.000 productos y procesamiento de 450 imágenes</t>
  </si>
  <si>
    <t>Se  generaron 30.000 productos cartográficos para los operativos de campo de las operaciones estadisticas y se realizó el procesamiento de 450 imágenes de sensores remotos.</t>
  </si>
  <si>
    <t>Actualización Cartográfica del Nivel de Topónimos del MGN 2019 - Equipamientos Entorno Urbano, correspondiente a 905 Municipios.</t>
  </si>
  <si>
    <t>Se actualizaron los nivel de topónimos del MGN - equipamientos entorno urbano, correspondiente a 905 municipios.</t>
  </si>
  <si>
    <t>Actualizar el Marco Maestro Rural y Agropecuario cartográficamente para las variables de predominancia de uso del suelo, zonas urbanas y dominios de estudio reportadas por las operaciones estadísticas  (1 base de datos)</t>
  </si>
  <si>
    <t>Actualización de conglomerados  del  Marco Maestro Rural y Agropecuario. 30,000 conglomerados</t>
  </si>
  <si>
    <t>Actualización de la variable cobertura de latierra para conglomerados</t>
  </si>
  <si>
    <t>Durante el segundo trimestre del año 2020, se avanzo en la actualización de la variable cobertura de la tierra para 6136, para un acumulado de 30.000 conglomerados. Actividad adelantada por el Grupo Interno de Trabajo del MGN de la DIG.
Se definió la desagregación y cobertura de los 4 indicadores. se realizó el calculo de los indicadores de densidad poblacional por conglomerado y cambios en cobertura de uso del suelo.</t>
  </si>
  <si>
    <t xml:space="preserve">Fortalecer las capacidades técnicas en el uso e integración de la información geoespacial </t>
  </si>
  <si>
    <t>Registros de la implementación del programa de fortalecimiento en las Operaciones Estadísticas priorizadas.</t>
  </si>
  <si>
    <t>Se cuenta con el material de sesiones de acompañamiento (incluye ficha detallada) e instrumento de seguimiento a entidades SEN. Y de actualización de las operaciones estadísticas según categorización del GIT MGN.</t>
  </si>
  <si>
    <t xml:space="preserve">Durante el segundo trimestre del año 2020,  se cuenta con los siguientes resultados de las actividades de: 
1. Del Programa de fortalecimiento se elaboró la documentación respectiva para las sesiones de acompañamiento que involucra el trabajo articulado con GIT MGN
2. en el Fortalecimiento en el uso e integración de información se elaboró el documento de informe en sus versiones en Español e Ingles para las respectivas revisiones.
3. Fortalecer capacidades técnicas en el uso de la información geoespacial en las direcciones territoriales, se elaboró el material para inciar las jornadas de capacitación en coordinacion con el GIT MGN. 
Este avance referente a la actividad "Fortalecer capacidades técnicas en el uso de la información geoespacial en las direcciones territoriales" le contribuye al indicador del Plan estrategico: "Aumentar el conocimiento de los servidores respecto a la misionalidad de la entidad." en objetivo especifico/estrategía "Gestión pública admirable."
 </t>
  </si>
  <si>
    <t>Registros del fortalecimiento del uso e integración de la información estadística y geoespacial mediante procesos de articulación interinstitucionales.</t>
  </si>
  <si>
    <t>Informe de implementación en español e inglés (versión preliminar).</t>
  </si>
  <si>
    <t>Registros del fortalecimiento de las capacidades técnicas en el uso de la información geoespacial en las direcciones territoriales a partir del desarrollo de  talleres</t>
  </si>
  <si>
    <t>Se cuenta con las fichas y presentaciones de los temas a capacitar: contexto; generalidades DIG; generación de productos cartográficos; generalidades MGN; manejo de herramientas (arcgis); manejo de cartografía; geoportal; censo económico.</t>
  </si>
  <si>
    <t>Desarrollar un (1) proyecto de innovación e investigación para el fortalecimiento de los procesos de producción y difusión estadística</t>
  </si>
  <si>
    <t xml:space="preserve">Registros del cálculo de los indicadores de desarrollo sostenible ODS a partir del uso de los datos postcensales e información geoespacial </t>
  </si>
  <si>
    <t>Se realizo la clasificación del área de trabajo de indicadores</t>
  </si>
  <si>
    <t xml:space="preserve">Durante el segundo trimestre del año 2020, en la actividad de la Propuesta metodológica para la actualización y uso de las variables de los marcos (MGN, MMRA) utilizando imágenes de drones, otros  sensores remotos y fuentes big data, se cuenta con los resultados finales que incluyen: Documento metodológico; artículo científico; scripts; información geográfica y material de socialización (capacitación y presentación final).
Así mismo, se elaboró una guía que ilustra referentes de la difusión de los indicadores ODS a nivel mundial, así como las posibilidades de la herramienta Arcgis Hub para la publicación de indicadores ODS desde el DANE.
Actividad adelantada por el Grupo Interno de Trabajo de Investigación y Desarrollo de la DIG.
 </t>
  </si>
  <si>
    <t>Propuesta metodológica para la actualización y de uso de las variables de los marcos (MGN, MMRA) con el uso de imágenes de drones, otros  sensores remotos y fuentes big data.</t>
  </si>
  <si>
    <t>Se trabajo en la propuesta metodológica</t>
  </si>
  <si>
    <t>Realizar los modelamientos espaciales requeridos para soportar los procesos de producción y analisis de información estadística (a demanda)</t>
  </si>
  <si>
    <t xml:space="preserve">Porcentaje  </t>
  </si>
  <si>
    <t>Productos de información geográfica y modelamientos geoespaciales para soportar los procesos de producción y análisis de los datos estadísticos</t>
  </si>
  <si>
    <t>Se han generado los productos de geoanalítica, geoespaciales y geovisualización, conforme a los requerimientos que llegan el GIT</t>
  </si>
  <si>
    <t xml:space="preserve">Durante el semestre del año 2020, se avanzo en la generación de  30 productos de geoanalítica correspondientes a densidad de población en zonas PDET; interpolación de datos de tenencia de vivienda a partir de segmentos de la ecv. y 124 productos geoespaciales productos asociados a temas como: densidad de población en zonas PDET; niveles de vulnerabilidad; ENA; Colombia mayor. 
Actividad adelantada por el Grupo Interno de Trabajo de Investigación y Desarrollo de la DIG.
</t>
  </si>
  <si>
    <t>Renovar el Geoportal del DANE</t>
  </si>
  <si>
    <t>Sostenibilidad del Geoportal del DANE</t>
  </si>
  <si>
    <t>Registros de generación de los Servicios Geográficos  para la difusión del Directorio Estadístico, publicados a través del Geoportal del DANE</t>
  </si>
  <si>
    <t xml:space="preserve">Se realizaron actualizaciones de datos y funcionalidades </t>
  </si>
  <si>
    <t>Durante el semestre del año 2020, se avanzó en las actividades de: 
1. Sevicios geograficos para difusión del DEST: se actualizaron los datos de descarga del geovisor dispuesto para la consulta en el geoportal a corte del año 2019 y se ajustaron funcionalidades solicitadas por DICE y DEST.
2. Servicios web: Se valido la publicación en el nuevo servidor de mapas ArcGisServer, asi como los servicios geograficos en el nuevo servidor. 
3. Publicación del Geovisor de vulnerabilidad por el COVID19 a nivel manzana.
Actividad adelantada por el Grupo Interno de Trabajo de Geoinformación de la DIG. 
Este avance le contribuye al indicador del Plan estrategico: "Renovar el Geoportal del DANE." en objetivo especifico/estrategía "Accesibilidad."</t>
  </si>
  <si>
    <t>Registros de la generación de los Servicios web Geográficos  que permita la interoperabilidad con los datos de la difusión del MGN 2019 y la espacialización de los resultados de Operaciones Estadísticas, publicados a través del Geoportal del DANE</t>
  </si>
  <si>
    <t>Se ajustaron y y se valido los servicios geograficos en el nuevo servidor</t>
  </si>
  <si>
    <t>Definir e implementar la política de gobernanza de datos al interior de la DIG</t>
  </si>
  <si>
    <t xml:space="preserve">Registros de los pilotos del modelo de transformación digital y gestión del cambio de la DIG.  </t>
  </si>
  <si>
    <t>Se avanza en los pilotos para una mejor gobernanza de los datos geoestadísticos</t>
  </si>
  <si>
    <t xml:space="preserve">Durante el primer semestre del año 2020, se avanzo en las siguientes actividades: 
Se avanza en los pilotos de acuerdo con las fichas de necesidades donde se resaltan los pilotos de edición concurrente del Marco Geoestadistico (se cuenta con la configuración de las bases de datos para la edición y una base adicional para mejora de las capacidades de las Direcciones Territoriales); de disposición de servicios web y gestor de imágenes (se habilita la IP pública para la salida web del gestor de imágenes de ESRI y ARCGIS manager para los servicios web geográficos); y el bus de servicio empresarial (se realiza la solicitud del servidor para comenzar pruebas de bus de datos red HAT FUSE y como segunda opción WSO2). De otra parte se se cuenta en producción el módulo de Seguimiento al Plan de Acción de la DIG en el  Aplicativo Gestor de proyectos  de La Dirección Técnica. 
Actividad adelantada por el Grupo Interno de Trabajo de Geoinformación de la DIG. 
</t>
  </si>
  <si>
    <t>Documento del diseño y desarrollo del Sistema Autogestionado</t>
  </si>
  <si>
    <t>Diseño del modulo de Seguimiento del plan de accion en el aplicativo GESTOR</t>
  </si>
  <si>
    <t>Generar los Geoservicios requeridos para las operaciones estadísticas</t>
  </si>
  <si>
    <t>Registros del fortalecimiento de las operaciones logisticas en campo con la generación de la aplicación movil y web para la recolección de información y seguimiento de las operaciones estadisticas que requieran el componente geográfico, dentro de la política de reducción de uso de papel.</t>
  </si>
  <si>
    <t>Se generó las versión de los App Móvil para el apoyo y seguimiento a la recolección  de información</t>
  </si>
  <si>
    <t xml:space="preserve">
Durante el primer semestre del año 2020, se avanzo en las actividades: donde se destaca la disposición de la aplicación para descarga de la aplicación de novedades cartográficas de la tienda de google; se dispone la versión 1.7 de la app móvil y se da la capacitacion al primer grupo de logistica del DANE; se actualiza el documento de definición del proyecto del app móvil de censo de edificaciones y el codigo fuente; se realiza el desarrollo del aplicativo web y se deja en producción el prototipo de la versión web del seguimiento a la recolección de información; se avanza en el prototipo del geovisor de seguimiento a CEED; se dispone las tabla del maestro correspondiente a direcciones del CNPV2018; y se actualiza el proceso de normalización de direcciones atípicas: barrio, manzana, casa.
Actividad adelantada por el Grupo Interno de Trabajo de Geoinformación de la DIG.  </t>
  </si>
  <si>
    <t>Registros de la disposición del Servicio web de Georreferenciación Masivo de Direcciones para usuarios del DANE, sobre la base de datos integrada y actualizada del catastro de direcciones.</t>
  </si>
  <si>
    <t>Se avanza en la generación de las versión web para el apoyo y seguimiento a la recolección  de información</t>
  </si>
  <si>
    <t>Asesorar a demanda la aplicación de las metodologías de estratificación socioeconómica vigentes.</t>
  </si>
  <si>
    <t>A demanda</t>
  </si>
  <si>
    <t>Registros de las solicitudes atendidas de cualquier requerimiento en materia de estratificacion socioeconómica urbana y rural</t>
  </si>
  <si>
    <t>Se atendieron los diferentes requerimientos sobre estratificación</t>
  </si>
  <si>
    <t>Durante el primer semestre del año 2020, Se atendieron comunicaciones proyectadas: 2011 que corresponden a: 1742 urbanas, 76 rurales, 193 UAFs. Actividad adelantada por el Grupo Interno de Trabajo de Estratificación de la DIG.</t>
  </si>
  <si>
    <t xml:space="preserve">Desarrollar el Sistema de Información de estratificación socioeconómica </t>
  </si>
  <si>
    <t>Diseño de la primera fase del Sistema de Información para la gestión de la estratificación socioeconómica y de las coberturas de los servicios públicos domiciliarios - SIGESCO, de los dos primeros módulos: Alcaldía y DANE.</t>
  </si>
  <si>
    <t>Se generarón documentos base para la implementación del SIGESCO.</t>
  </si>
  <si>
    <t>Durante el primer semestre del año 2020, Se cuenta  en el Documento de Diseño, implementación y desarrollo del SIGESCO, Documento Plan de Trabajo para desarrollo del  SIGESCO. Actividad adelantada por el Grupo Interno de Trabajo de Estratificación de la DIG</t>
  </si>
  <si>
    <t>Desarrollo de la primera fase del Sistema de Información para la gestión de la estratificación socioeconómica y de las coberturas de los servicios públicos domiciliarios - SIGESCO, de los dos primeros módulos: Alcaldía y DANE.</t>
  </si>
  <si>
    <t>Se generarón registros para la  implementación del SIGESCO.</t>
  </si>
  <si>
    <t>Dirección de Síntesis y Cuentas Nacionales - DSCN</t>
  </si>
  <si>
    <t>A través de la disminución del rezago en la producción del ISE, dicha operación estadística refleja mejora en la oportunidad.</t>
  </si>
  <si>
    <t>Disminuir del rezago de producción del Indicador de Seguimiento a la Economía - ISE en 5 días</t>
  </si>
  <si>
    <t xml:space="preserve">Días </t>
  </si>
  <si>
    <t>Registros del análisis de recepción de la estadística básica.</t>
  </si>
  <si>
    <t>Registros de la evaluación de los tiempos de entrega de la información por parte de las fuentes externas o internas.</t>
  </si>
  <si>
    <t>Registros de la sensibilización con las fuentes de mayor rezago de entrega de información.</t>
  </si>
  <si>
    <t>Registros de la reducción  en la publicación del ISE.</t>
  </si>
  <si>
    <t>A través de la desagregación por actividad del ISE, dicha operación estadística refleja mejora en la calidad y precisión de la información presentada</t>
  </si>
  <si>
    <t>Desagregar "por actividad" la publicación del ISE en 3 actividades (primarias, secundarias y terciarias)</t>
  </si>
  <si>
    <t xml:space="preserve">Actividades </t>
  </si>
  <si>
    <t>Cálculo de los sectores (primario, secundario y terciario).</t>
  </si>
  <si>
    <t>Se construyeron los archivos de cálculo correspondientes, los cuales fueron reportados en el primer trimestre</t>
  </si>
  <si>
    <t>El grupo de indicadores y cuentas trimestrales, realizó los cálculos para la implementación y publicación del ISE por  las tres actividades (primaria, secundaria y terciaria). Esta primera publicación con estas actividades se efectuó a partir de los resultados del ISE febrero 2020, los cuales se presentaron al publico el 17 de abril 2020. La información de estas actividades están contenidas en el boletín técnico y anexos estadísticos del ISE. Adicionalmente esta desagregación estará en las futuras publicaciones de los resultados del ISE.</t>
  </si>
  <si>
    <t>Registroas de la evaluación  y análisis de los resultados de los sectores.</t>
  </si>
  <si>
    <t>Se efectuaron los respectivos comités de análisis y validación de resultados por cada sector económico</t>
  </si>
  <si>
    <t>Prueba de los resultados de los sectores.</t>
  </si>
  <si>
    <t>Consolidaciones con la nueva desagregación</t>
  </si>
  <si>
    <t>Registros de publicación de resultados.</t>
  </si>
  <si>
    <t>Diseño y elaboración de productos de difusión con la nueva desagregación</t>
  </si>
  <si>
    <t>Es un proyecto piloto nuevo, que amplia la oferta estadística de la Dirección de Síntesis y Cuentas Nacionales</t>
  </si>
  <si>
    <t xml:space="preserve"> Diseño y elaboración de un esquema analítico que permita generar, administrar y gestionar indicadores de alta frecuencia que complementen los procesos de síntesis y análisis de las cuentas nacionales coyunturales.</t>
  </si>
  <si>
    <t>Módulo de administración de indicadores.</t>
  </si>
  <si>
    <t>Se diseño el modulo de administración de indicadores, y se dio inicio a la construción de un inventario de indicadores</t>
  </si>
  <si>
    <t>Le meta se ha venido desarrollando de manera intensiva, y se han socializado diversos ejercicios a la dirección general, de los cuales han generado una re-orientación de la anterior meta, sin dejar a un lado el objetivo de tener mediciones alternativas a las que se enmarcan en el SCN. Dada esta nueva orientación lo que se buscca es tener un esquema analítico de indicadores de alta frecuencia que permitan tener un análisis anticipado y con mayor oportunidad de las cifras macroeconómicas que se producen en la DSCN.</t>
  </si>
  <si>
    <t>Herramienta analítica para el análisis de los indicadores.</t>
  </si>
  <si>
    <t>Se inició el diseño y construcción de la herramienta</t>
  </si>
  <si>
    <t>Modelo predictivo, para complementar los procesos de síntesis y análisis de las cuentas nacionales coyunturales.</t>
  </si>
  <si>
    <t>La revisión de literatura ha permtido el inicio del diseño del modelo</t>
  </si>
  <si>
    <t>Dicha estimación contribuye a la relevancia de la publicación habitual del PIB</t>
  </si>
  <si>
    <t>Estimar el PIB  trimestral por el enfoque del ingreso (1 estimación)</t>
  </si>
  <si>
    <t>Serie trimestral de la remuneración por sector institucional y 61 actividades económicas.</t>
  </si>
  <si>
    <t>Se contruyeron las series de los 5 sectores institucionales junto con el sector resto del mundo.</t>
  </si>
  <si>
    <t>Se construyeron las series de tiempo 2016_1 a 2020_1 para los diferentes sectores institucionales de la cuenta de producción y generación del ingreso, se esta avnazando en los análisis y revisiones de estas series de tiempo.</t>
  </si>
  <si>
    <t>Serie trimestral de otros impuestos a la producción por sector institucional y 61 actividades económicas.</t>
  </si>
  <si>
    <t>Serie trimestral de ingreso mixto por sector institucional y 61 actividades económicas.</t>
  </si>
  <si>
    <t>Serie trimestral de excedente bruto de explotación por sector institucional y 61 actividades económicas.</t>
  </si>
  <si>
    <t>Este proyecto, permitirá tener un piloto de matriz de indicadores, ampliando los trabajos realizados por las Cuentas Departamentales</t>
  </si>
  <si>
    <t>Construir un piloto de indicadores departamentales trimestrales (definición de departamentos pilotos, matriz de indicadores para 1 departamento)</t>
  </si>
  <si>
    <t>Diagnóstico información existente y faltante.</t>
  </si>
  <si>
    <t>Se elaboró documento con el diagnóstico sobre la estadística básica existente y faltante por actividades económicas para la elaboración del indicador trimestral de actividda económica departamental (ITAED). Exploración e investigación de fuentes e indicadores por departamentos con periodicidad trimestral para los diferentes departamentos del país.</t>
  </si>
  <si>
    <t>A partir del desarrollo de la investigación exhaustiva de fuentes de información, se pudo construir el documento diagnóstico sobre las fuentes de datos internas y externas con información disponible y actuzalizada, el cual ha sido el punto de partida para la construcción de la matriz que a la fecha cuenta con 220 indicadores.</t>
  </si>
  <si>
    <t>Matriz de indicadores coyunturales.</t>
  </si>
  <si>
    <t>Se elaboró una matriz con 220 indicadores con periodicidad trimestral y mensual por departamentos. Hoja de vida para cada uno de los indicadores con los variables: Indicador, unidad, investigación, fuente, periodicidad, serie, último dato disponible.</t>
  </si>
  <si>
    <t>Registros de recolección y compilación de información.</t>
  </si>
  <si>
    <t>Registros de ejercicio piloto para un departamento (cálculos preliminares).</t>
  </si>
  <si>
    <t>Es un proyecto nuevo, que amplia la oferta estadística de la Dirección de Síntesis y Cuentas Nacionales</t>
  </si>
  <si>
    <t>Realizar el diseño de la medición de la economía digital en Colombia</t>
  </si>
  <si>
    <t>Cronograma general de trabajo</t>
  </si>
  <si>
    <t>Se elaboró el cronograma final de trabajo</t>
  </si>
  <si>
    <t xml:space="preserve">La DSCN formuló un cronograma de trabajo para abordar el diseño de medición de la economía digital en Colombia mediante la exploración bibliográfica de las principales recomendaciones internacionales emanadas de OCDE, Naciones Unidas, CEPAL y ha avanzado en la revisión de experiencias internacionales de referencia y el análisis del estado de la información estadística asociada a este tema disponible actualmente en el país siguiendo los parámetros del modelo GSBPM. Así mismo, la DSCN presenta avances con corte asegundo trimestre de 2020 en el planteamiento del plan general de trabajo de la economía digital priorizando su desarrollo en la construcción de los balances oferta-utilización e indicadores líderes de la economía digital formulando las actividades de conformidad con los lineamientos del modelo GSBPM y acogiendo las directricesdelmarcocentralde lsistema de cuentas nacionales y laOrganización para la Cooperación y el Desarrollo Económico (OCDE). </t>
  </si>
  <si>
    <t>Plan general de acuerdo a los lineamientos del modelo GSBPM</t>
  </si>
  <si>
    <t>Se avanza en documento borrador del plan  general de acuerdo a los lineamientos del modelo GSBPM</t>
  </si>
  <si>
    <t>Justifique su avance  en un párrafo  en el que indique: ¿Qué hizo?, ¿quien lo hizo?, ¿cómo lo hizo? Y ¿Cuándo lo hizo?
E incluya otro párrafo en el que se evidencie el aporte del área por medio de esta meta al Plan Estratégico Institucional. Especifique el objetivo especifico y/o la estratégia  (Ver https://www.dane.gov.co/index.php/servicios-al-ciudadano/tramites/participacion-ciudadana/planes-institucionales-nvo/planes-institucionales#plan-estrategico-institucional)</t>
  </si>
  <si>
    <t>Documento de diagnóstico de la medición de la economía digital en Colombia.</t>
  </si>
  <si>
    <t xml:space="preserve">Elaborar el diseño de la Cuenta satélite de bioeconomía </t>
  </si>
  <si>
    <t>Durante el primer semestre el equipo técnico de la cuenta satélite de bioeconomía, elaboró el documento preliminar del plan general de la cuenta bajo los lineamientos del modelo de producción estadística GSBPM, y avanzó en el documento de diseño que incluye: identificación de necesidades, definición de objetivos, identificación de conceptos, comprobación de la disponibildad de datos y elaboración del plan general. Así mismo inició el diseño estadístico de la cuenta.</t>
  </si>
  <si>
    <t>Elaboración del documento preliminar del plan general de la cuenta satélite de bioeconomía, de acuerdo a los lineamientos del modelo GSBPM.</t>
  </si>
  <si>
    <t>Documento del diseño de la Cuenta Satélite.</t>
  </si>
  <si>
    <t>Avance en la elaboracion del documento de diseño de la cuenta satélite de bioeconomía, de acuerdo a los lineamientos del modelo GSBPM.</t>
  </si>
  <si>
    <t>Diseñar la Cuenta satélite de economía circular</t>
  </si>
  <si>
    <t>Durante el primer semestre el equipo técnico de la cuenta satélite de economía circular, elaboró el documento preliminar del plan general de la cuenta bajo los lineamientos del modelo de producción estadística GSBPM, y avanzó en el documento de diseño que incluye: identificación de necesidades, definición de objetivos, identificación de conceptos, comprobación de la disponibildad de datos y elaboración del plan general. Así mismo inició el diseño estadístico de la cuenta.</t>
  </si>
  <si>
    <t>Elaboración del documento preliminar del plan general de la cuenta satélite de economía circular, de acuerdo a los lineamientos del modelo GSBPM.</t>
  </si>
  <si>
    <t>Avance en la elaboracion del documento de diseño de la cuenta satélite de economía circular, de acuerdo a los lineamientos del modelo GSBPM.</t>
  </si>
  <si>
    <t>Incluir avances de implementación del Sistema de Contabilidad Ambiental y Económica- SCAE  en la Cuenta Satélite Ambiental - CSA (2 Documentos Metodológicos y Cálculos Preliminares)</t>
  </si>
  <si>
    <t>Medición monetaria de los activos minero-energéticos.</t>
  </si>
  <si>
    <t>Elaboración del documento de conceptualización, desarrollo metodológico y cálculos preliminares de valoración de los activos minero energéticos no financieros no producidos, en el marco de la implementación del Sistema de Contabilidad Ambiental y Económica (SCAE)</t>
  </si>
  <si>
    <t>Durante el primer semestre el equipo técnico de las cuentas satélites, inició la elaboración de los documentos de conceptualización, desarrollo metodológico y cálculos preliminares de valoración de los activos minero-energéticos no financieros no producidos, y del activo suelo, en el marco de la implementación del Sistema de contabilidad ambiental y económica –SCAE</t>
  </si>
  <si>
    <t>Medición del activo suelo en unidades físicas.</t>
  </si>
  <si>
    <t>Elaboración del documento de conceptualización, desarrollo metodológico y cálculos preliminares del activo suelo, en el marco de la implementación del Sistema de Contabilidad Ambiental y Económica (SCAE)</t>
  </si>
  <si>
    <t>La serie retropolada, ampliará la oferta de productos propios de las Cuentas Anuales de Bienes y Servicios</t>
  </si>
  <si>
    <t>Realizar una (1)  publicación de la serie retropolada de los agregados macroeconómicos a 1990</t>
  </si>
  <si>
    <t>Base de datos de la serie retropolada a precios corrientes</t>
  </si>
  <si>
    <t>Tarea culminada y reportada en el primer trimestre 2020</t>
  </si>
  <si>
    <t xml:space="preserve">Durante el segundo trimestre de 2020 el equipo técnico de Cuentas de Bienes y Servicios culminó la elaboración de las series de retropolación a precios corrientes y constantes por encadenamiento, para el periodo 1975-2013. Así mismo, se terminaron los productos de publicación que incluyen: Cuadros Oferta Utilización a precios corrientes y constantes del año anterior para la serie 2005-2013; Anexo de agregados macroeconómicos para la serie 1975 - 2019pr; y Documento metodológico de la retropolación base 2015. Finalmente, se complementa la publicación con el visualizador de los principales resultados de la retropolación, trabajado conjuntamente con el área de DICE.
La publicación se encuentra disponible en el siguiente enlace: 
https://www.dane.gov.co/index.php/estadisticas-por-tema/cuentas-nacionales/agregados-macroeconomicos-retropolacion-base-2015
 . </t>
  </si>
  <si>
    <t>Base de datos de la serie retropolada a precios constantes</t>
  </si>
  <si>
    <t>Se culminó la construcción de la base retropolada</t>
  </si>
  <si>
    <t>Documento Metodológico de la serie retropolada</t>
  </si>
  <si>
    <t xml:space="preserve">Se elaboró documento metodológico de la retropolación Base 2015 </t>
  </si>
  <si>
    <t>Se construirá y publicará una metodología en línea con lo establecido en el PEI</t>
  </si>
  <si>
    <t>Elaborar metodologías de cálculo de la base 2015 (1 Metodología Publicada)</t>
  </si>
  <si>
    <t>Versión preliminar de la metodología</t>
  </si>
  <si>
    <t>Se realizó una aproximación a la metodología en versión preliminar</t>
  </si>
  <si>
    <t>En el segundo trimestre de 2020 el equipo técnico de Cuentas de Bienes y Servicios elaboró y revisó la versión final de la metodología de medición de la Matriz Insumo Producto - MIP. El documento se publicó en Isolución  con aprobación de la dirección técnica de la DSCN.</t>
  </si>
  <si>
    <t>Versión revisada de la metodología</t>
  </si>
  <si>
    <t>Se realizó el documento metodológico en versión revisada</t>
  </si>
  <si>
    <t>Versión final de la metodología</t>
  </si>
  <si>
    <t>Se realizó el documento metodológico en versión final</t>
  </si>
  <si>
    <t>Ampliar la publicación anual: cuadro cruzado finalidad ( Classification of the Functions of Government-COFOG) transacción (Sistema de Cuentas Nacionales - SCN )</t>
  </si>
  <si>
    <t>Catálogo de clasificación presupuestal y catálogo contable homologados</t>
  </si>
  <si>
    <t>Este subproducto fue elaborado y reportado en el primer trimestre de 2020</t>
  </si>
  <si>
    <t>Con la homologación y consolidación del gobierno general (Central, Local y Seguridad Social) se han consolidado el primer avance de las cuentas del gasto por finalidad de acuerdo a la clasificación COFOG, para el año 2019 provisional, teniendo en cuentas las fuentes SIIF, FUT, SGR y CGN); de la misma forma se ha avanzado en la mesa secotorial en donde se han llegado a acuerdos conceptuales de clasificación de la unidades institucionales que hacen parte del gobierno central, en lo que tiene que ver con la finalidad para los gastos de funcionamiento, inversión y deuda.</t>
  </si>
  <si>
    <t>Series revisadas de los resultados obtenidos por finalidad (COFOG) y transacción(SCN)</t>
  </si>
  <si>
    <t xml:space="preserve">El grupo de gasto por finalidad reviso de acuerdo con los resultados obtenidos  y considerando tanto las  fuentes (SIIF, FUT,SNR y CGN) como el sector gobierno general, local y seguridad constatando y revisando  la serie 2014 2018  del gasto para cada una de las finalidades propuestas en la COFOG, y considerando para los gastos de inversión, funcionamiento, deuda y regalías </t>
  </si>
  <si>
    <t>Consolidación Gobierno general (SIIF-FUT-SGR y estado financiero (central-local y seguridad social)</t>
  </si>
  <si>
    <t>Se consolido por sector del gobierno general(central, local y seguridad social) un primer avance de las cuentas por gasto por finalidad, con la información homologada y sumistrada por cada una de las  fuentes (SIIF, FUT,SNR y CGN).; por gasto por finalidad de acierdo a la clasificación COFOG, la cual fue previamente homologada y se presento una primera versión de el cuadro cruzado para el gobierno central.</t>
  </si>
  <si>
    <t>Publicación  cuadro cruzado año 2019</t>
  </si>
  <si>
    <t>Estimar el gasto social publico y privado</t>
  </si>
  <si>
    <t xml:space="preserve">Se reviso las variables del sistema de cuentas nacionales homologadas por el grupo del gasto por finalidad de las fuentes SIIF, FUT, SGR y CGN para el gobierno general, las cuales con las variables de las cuentas económicas integradas por sector institucional despues de homologarlas a las variables de la metodología SOCX - OCDE se incorporan a las tablas del Gasto social pública y privado. </t>
  </si>
  <si>
    <t>Series revisadas de los resultados obtenidos por  clasificación gasto social SOCX-OCDE</t>
  </si>
  <si>
    <t>Revisión de los resultados obtenidos del Gasto Social Público serie 2014 2018 de acuerdo con las clasificación SOCS -OCDE, contrastando la información publicada en el sistema de cuentas nacionales (CEI, CSS)</t>
  </si>
  <si>
    <t>El grupo del gasto por  finalidad  homolgo y consolido  por sector del gobierno central, gobierno  local y seguridad social las variables del sistema de cuentas nacionales como un primer avance de las variables de cuentas, con la información sumistrada  cada una de las  fuentes (SIIF, FUT,SNR y CGN). de acuerdo con las variables generales del gobierno general y que permitirán hologarlas a las variables del SOCS - OCDE. Igualmente se esta gestionando con el Grupo Interno de Trabajo Cuenta Satelite de Salud la conciliación de las cuentas de la salud, que conjuntamente con el Ministerio de Salud están estimando para el regimen contributivo y subsidiado de las cuales se revisan la financiación, los gastos administrativos y los costos de prestación de servicios de salud, para incorporarlos de acuerdo a la clasificación metodológica  SOCS OCDE.</t>
  </si>
  <si>
    <t>Documento metodológico del gasto social</t>
  </si>
  <si>
    <t>Elaborar un (1) piloto de las Cuentas Nacionales de Transferencia</t>
  </si>
  <si>
    <t>Piloto de resultados socialización interna.</t>
  </si>
  <si>
    <t>Dirección Territorial Norte - Barranquilla</t>
  </si>
  <si>
    <t>La generación del indicador de Backups por funcionario permite fortalecer la medición en la Territorial, tanto para la mejor continua como para el aseguramiento de la memoria institucional.</t>
  </si>
  <si>
    <t>Llegar al 80% de Bakups mensual de Funcionarios de Planta  ( Indicador = # de Backups de funcionarios de planta / # funcionarios de planta)</t>
  </si>
  <si>
    <t>Directriz mediante correo electrónico a todos los fucionarios sobre  éste indicador.</t>
  </si>
  <si>
    <t>La Coordinación admisnitrativa efectúa medición mes a mes de los backus, llegando a un 97,4% de cumplimiento acumulado a junio.
Aporte al Plan Estratégico: Incremento en el resultado de la medición de la capacidad territorial</t>
  </si>
  <si>
    <t>Reporte mensual del indicador  de copias de seguridad</t>
  </si>
  <si>
    <t>La Coordinación admisnitrativa efectúa medición mes a mes de los backus, llegando a un 97,4% de cumplimiento acumulado a junio.</t>
  </si>
  <si>
    <t>La socialización de las mejores prácticas de las principales investigaciones permite mejorar el conocimiento de los servidores y la gestión de los operativos.</t>
  </si>
  <si>
    <t>Fortalecer el conocimiento de los servidores respecto a la misionalidad de la entidad, a través del programa DANE enseña DANE con 10 charlas de temáticas de investigaciones estadísticas mas representativas</t>
  </si>
  <si>
    <t xml:space="preserve">Registros de identificación de temáticas </t>
  </si>
  <si>
    <t>Se han adelantado cinco capacitaciones, entre febrero y junio,  en el marco de la estrategia Territorial DANE enseña DANE, actividad que ha permitido al personal operativo y administrativo profundizar en temáticas que no son de su diaria labor, pero que contribuyen a tanto al mejoramiento del conocimiento del personal como al posicionamiento del DANE a través del conocimiento de los funcionarios.
Aporte al Plan Estratégico: Aumentar el conocimiento de los servidores respecto a la misionalidad de la entidad.</t>
  </si>
  <si>
    <t>Listas de asistencia de las charlas</t>
  </si>
  <si>
    <t>Con miras al fortalecimiento de los servidores con respeecto a la misionalidad del DANE,
30/04/2020 EAM y EMMET 
26/05/2020 EAC
26/06/2020 EEVV</t>
  </si>
  <si>
    <t>4. Integridad</t>
  </si>
  <si>
    <t>Fortalecer la integridad y lucha contra la corrupción a través de socializaciones al interior en la Territorial Norte, mediante dos socializaciones de daño antijurídico.</t>
  </si>
  <si>
    <t>Socializaciones de daño antijurídico.</t>
  </si>
  <si>
    <t>Se adelantó socialización / capacitación sobre el daño antijurídico el 30/06/2020</t>
  </si>
  <si>
    <t>La socialización de daño antijurídico trató se enfocó en tres aspectos principales:
- Hechos constitutivos de daño antijurídico al interior del DANE
- Como se previenen los daños antijurídicos
- Normatividad asociada.
Aporte al Plan Anticurrupción - prevención del daño antijurídico.</t>
  </si>
  <si>
    <t>Dirección Territorial Centro Occidente - Manizales</t>
  </si>
  <si>
    <t xml:space="preserve">El fomento en la utilizacion de la información estadística del Dane permite que las entidades tengan elementos estratégicos para la gestion en su territorios </t>
  </si>
  <si>
    <t>Realizar a cinco (5) instituciones públicas o privadas una socialización donde se fomente el uso de la información estadística para la toma de decisiones</t>
  </si>
  <si>
    <t>Registros de la selección de las instituciones objeto de la socialización</t>
  </si>
  <si>
    <t>Registros de las socializaciones</t>
  </si>
  <si>
    <t>Documento de evaluación de la información solicitada por parte de las instuciones socializadas</t>
  </si>
  <si>
    <t>En la medida que la entidad capacita a sus colaboradores se fortalece mas, y se robustece su componente organizacional</t>
  </si>
  <si>
    <t>Realizar diez (10) capacitaciones en los temas relacionados con temas misionales, administrativos y operativos para los funcionarios de la Dirección Territorial</t>
  </si>
  <si>
    <t xml:space="preserve">Documento de definición de los temas sobre los que se realizaran las capacitaciones y/o socialización </t>
  </si>
  <si>
    <t>La Dirección Territorial Centro Occidente - Sede Manizales, realizó dos capacitaciones, dirigidas a los funcionarios de la Territorial Manizales y Sedes: Pereira, Armenia e Ibagué, relacionadas con la "Sensibilización de operaciones estadísticas y la forma en que son presentadas al ciudadano", enfocadas en las investigaciones: Sistema de Información de Precios y Abastecimiento del Sector Agropecuario - SIPSA y la Gran Encuesta Integrada de Hogares GEIH. Estas capacitaciones se realizaron los días 28 y 29 de mayo de 2020 y 02 y 03 de junio de 2020, a través de teleconferencias usando la herramienta Microsoft Teams. Adicionalmente, se realizó una capacitación sobre "Aplicación de Tablas de Retención Documental - TRD", dirigida a los funcionarios de (Manizales, Pereira, Armenia e Ibagué), los días 19, 21 y 22 de mayo de 2020, las cuales fueron dictadas por la servidora Luz Clemencia Zapata Gómez, a través de la herramienta Microsoft Teams. Así mismo, también se realizó una capacitación para socializar los nuevos riesgos de GDO, el día 14 de mayo de 2020, dirigido a los servidores que apoyan en el proceso de Gestión Documental en la Territorial, en conjunto con el Coordinador del GIT Administrativo y la Directora Territorial.</t>
  </si>
  <si>
    <t>Registros de capacitaciones y/o socializacion</t>
  </si>
  <si>
    <t>Se realizaron cuatro capacitaciones dirigidas a  los funcionarios de la Dirección Territorial Centro Occidente (Manizales, Pereira, Armenia e Ibagué).</t>
  </si>
  <si>
    <t>Índice de gestión de las direcciones territoriales sobre los operativos en campo</t>
  </si>
  <si>
    <t>Los tableros de control permiten realizan un seguimiento paulatino a cada operacion de acuerdo con la naturaleza de la misma.</t>
  </si>
  <si>
    <t>Seguimiento y Control operativo de la territorial</t>
  </si>
  <si>
    <t>Implementar un (1) tablero de control que permita hacer seguimiento a la cobertura y oportunidad de las operaciones estadísticas.</t>
  </si>
  <si>
    <t>Documento de implementación tablero de control para operativo CEED</t>
  </si>
  <si>
    <t>En la territorial se han implementado al 30 de junio los tableros de control: para el CEED y para las encuestas de Precios Indices - Licores; Sociales, Economicas, lo anterior, con el fin de propender por el cumplimiento de la cobertura y oportunidad que se requiere en las operaciones estadísticas. Así mismo, y con el fin de estar alineados con el PEI, este seguimiento está planteado con el objetivo de modernizar la gestión de la Territorial Centro Occidente y la estrategia de capacidad metodológica; encaminada al cumplimiento de acciones integrales, relacionadas con la producción de información estadística.</t>
  </si>
  <si>
    <t>Documento de implementación tablero de control para operativo Precios</t>
  </si>
  <si>
    <t>Se elaboró el tablero de control para operativo Precios Indices - Licores.</t>
  </si>
  <si>
    <t>Documento de implementación tablero de control para operativos Economicas</t>
  </si>
  <si>
    <t>Se elaboró el tablero de control para operativo economicas</t>
  </si>
  <si>
    <t>Documento de implementación tablero de control para operativos Sociales</t>
  </si>
  <si>
    <t>Se elaboró el tablero de control para operativo Sociales</t>
  </si>
  <si>
    <t>Documento de evaluación de la implementación y uso del tablero de control</t>
  </si>
  <si>
    <t>Avance esperado para otro trimestre</t>
  </si>
  <si>
    <t>Dirección Territorial Centro - Bogotá</t>
  </si>
  <si>
    <t>Incorporar las certificaciones en línea permite incrementar la capacidad de la DT dado que facilita el proceso de la generación de certificaciones.</t>
  </si>
  <si>
    <t>Incorporar en el sistema de certificaciones laborales en línea de los contratos generados en 2020</t>
  </si>
  <si>
    <t>Base información contractual generada para certificaciones 2020</t>
  </si>
  <si>
    <t>1240 Contratos DANE Vigencia 2020 registrados en base de control:
1202 nuevos y  81 contratos por FONDANE suscritos y registrados en base de control. 
En el segundo trimestre de 2020, se suscribieron 892 contratos por DANE y 11 contratos por FONDANE.</t>
  </si>
  <si>
    <t>El equipo de trabajo de la Coordinación Administrativa desde las fases precontractual y contractual 
A la fecha de corte del reporte (30 de junio de 2020), se tienen registrados para la vigencia 2020, 1240 contratos por DANE, de los cuales son 1202 nuevos y 38 modificaciones contractuales y 81 contratos por FONDANE suscritos y registrados en base de control. De ese total, en el segundo trimestre de 2020, se suscribieron 892 contratos por DANE y 11 contratos por FONDANE.
En cuanto al registro de información contractual para la generación de certificaciones en línea, para el segundo trimestre de 2020, se cargó la totalidad de la información de los contratos FONDANE 2019, que corresponden a 604, incluyendo las modificaciones contractuales respectivas.
Para la información contractual de DANE vigencia 2019, a la fecha del reporte se encuentran cargados 1235 contratos con las respectivas modificaciones contractuales, de los que ya se pueden generar certificaciones en línea. Para este ejercicio, en el primer trimestre se cargaron 1050 registros de gestiones contractuales y en el segundo trimestre de 2020 se cargaron 185 gestiones contractuales. 
En cuanto a la información de la gestión contractual para DANE suscritos en la vigencia 2020, durante el segundo trimestre, se ha realizado el cargue de 203 certificaciones con las respectivas modificaciones contractuales.</t>
  </si>
  <si>
    <t>Novedades contractuales 2020 incorporadas en Sistema (adiciones, prorrogas, terminaciones anticipadas)</t>
  </si>
  <si>
    <t xml:space="preserve">Para DANE 2020, se gestionaron y registraron en la base maestra 38 modificaciones contractuales
</t>
  </si>
  <si>
    <t>Certificaciones en línea 2020 cargadas y listas para generar</t>
  </si>
  <si>
    <t>FONDANE 2019, para el segundo trimestre de 2020, se cargó la totalidad de la información de los contratos , que corresponden a 604, incluyendo las modificaciones contractuales respectivas.
DANE vigencia 2019, total cargados 1235 contratos con las respectivas modificaciones contractuales:
En el primer trimestre se cargaron 1050 registros de gestiones contractuales
En el segundo trimestre de 2020 se cargaron 185 gestiones contractuales. 
Para entidad DANE, en el segundo trimestre de 2020, se realizó el cargue de 203 certificaciones con las respectivas modificaciones contractuales.</t>
  </si>
  <si>
    <t>El seguimiento y control adecuado a los contratos permite incrementar la capacidad territorial fortaleciendo el proceso de selección del personal y evitando incumplimientos en los contratos</t>
  </si>
  <si>
    <t>Realizar prueba piloto a un sistema de información para el seguimiento y control de la contratación de prestación de servicios</t>
  </si>
  <si>
    <t>Registros de funcionalidades del sistema identificadas</t>
  </si>
  <si>
    <t xml:space="preserve">Se están realizando ajustes a la nueva herramienta, los cuales permitirán la generación de la base de datos para la generación de certificaciones a partir de la adjudicación del contrato y se conformara con la información requerida, por esta razón no se tienen aún datos cuantificables de esta información para la nueva base de datos,
Novedades contractuales 2020 incorporadas en Sistema (adiciones, prorrogas, terminaciones anticipadas): Se está migrando la información contractual del primer semestre a la nueva base de datos, en la cual de igual forma se está actualizando la información de las modificaciones contractuales de conformidad a la información solicitada y dispuesta en cada uno de los formularios para tal fin.
Se están generando checklist de los documentos recibidos para el proceso de contratación, en donde de igual forma se llevará un inventario digital de los documentos recibidos para el proceso.
Permite el registro de información en cada una de las fases del proceso contratación (desde la aprobación de estudios previos, recepción de documentos, registro de información en el SECOP II, celebración del contrato, modificaciones contractuales y pos-contractual)
Se tiene habilitado el registro de información multiusuario (la información del proceso de contratación es registrada por cada de los que intervienen en el proceso de contratación de prestación de servicios, tanto en la Dirección Territorial como en las sedes y subsedes de la misma) que a su vez permite la expedición y seguimiento de documentos del proceso de contratación de forma automática al momento del registro de la información; 
Por último, la base de datos se implementa en cada una de las fases del proceso de contratación y permite la participación de cada uno de quienes en ella intervienen, de igual forma permite realizar control y seguimiento del registro de la información. Adjunto imagen el proceso.
</t>
  </si>
  <si>
    <t>Esquema funcional del sistema de información</t>
  </si>
  <si>
    <t>Formularios para la captura de la información requerida</t>
  </si>
  <si>
    <t>Se creo un ultimo formulario para el reporte de modificaciones contractuales lo que permite que el sistema tenga los formularios para la captura de la información requerida: A la fecha se han diseñado y creado 1.500 entradas para el registro de información para cada uno de los procesos (Pre-Contractual, Contractual el cual incluye modificaciones), se han migrado 560 contratos del primer semestre de 946, se están realizando ajustes para la actualización automática de la base de datos con información compartida, se proyecta la creación de un total de 4.000 formularios (entradas) en los cuales se registrarían los futuros contratos, las sedes empezaran el registro de la información a partir del mes de julio.</t>
  </si>
  <si>
    <t>Documento de generación de reportes</t>
  </si>
  <si>
    <t>Expedición de documentos o reportes: Permite la expedición del Certificado de idoneidad en la fase de recepción de documento, Una vez entregada, verificada, aprobada y registrada la información de la póliza que ampara la ejecución del contrato, permite la expedición del formato Aprobación de póliza de forma automática (aplica de igual forma para las modificaciones contractuales); Una vez registrada la información relacionada con el perfeccionamiento de las condiciones del contrato, la base de datos permite generar el acta de inicio a los contratos de prestación de servicios que así lo requiera, la cual se expedirá con la fecha máxima entre los requisitos: afiliación a la ARL, aprobación de póliza y registro presupuestal. Con la expedición de documentos, se lleva un registro de seguimiento a la generación y entrega de los documentos (póliza y acta de inicio) por parte del contratista y el supervisor del contrato, con el fin de identificar el cumplimiento y entrega de cada uno de los documentos requisitos del proceso e identificar el no cumplimiento de alguno para realizar el respectivo seguimiento para su cumplimiento.</t>
  </si>
  <si>
    <t>Índice de gestión de las direcciones territoriales sobre los operativos en campo.</t>
  </si>
  <si>
    <t>Mantener la oportunidad de los operativos de la DT por encima del 96% permite entregar a DANE central las bases de datos a tiempo y con calidad.</t>
  </si>
  <si>
    <t>Mantener la oportunidad de los operativos de las encuestas económicas de la Dirección Territorial Centro por encima del 96%</t>
  </si>
  <si>
    <t xml:space="preserve">Asignación de cargas al personal contratado para los operativos de campo acorde con el inicio de cada una de las operaciones </t>
  </si>
  <si>
    <t>Se realizo el proceso de asignación de cargas al inicio de cada operativo (encuestas anuales)</t>
  </si>
  <si>
    <t>Se realiza desde el inicio de cada operación la distribución de cargas con el fin  que a cada uno de los monitores encargados de la recolección se asignen fuentes de manera equitativa teniendo en cuenta la importancia, tamaño, y condiciones de cada una de las fuentes para así generar equidad en el proceso operativo de cada monitor. Los indicadores de oportunidad se tomaron de acuerdo a lo informado por los asistentes en torno a la gestión realizada en los meses de abril, mayo y junio, encontrando los porcentajes mas bajos en la investigación EDIT, teniendo en cuenta que por la pandemia,  fue la más afectada ya que esta investigación estaba orientada a las fuentes de los sectores comercio y servicios, después de muchos reprocesos no s se logró contar con el equipo de recolección completo, esto debido a que a pesar de haber realizado 4 procesos de selección no se logró contar con el total de personal requerido, teniendo que optar por estrategias como la contratación de 10 personas las cuales ingresaron en el mes de mayo, de la misma manera . 
Se  continúa con el envío del informe semanal por parte de los asistentes  técnicos en el cuál se muestra la gestión y el avance que se tiene en cada una de las operaciones estadísticas. se continúa con la estrategia de enviar correos masivos desde el correo del director a manera de mejorar la relación con las fuentes, se enviaron  2056 correos notificando a las fuentes sobre la deuda presentada, así mismo se enviaron  281 comunicaciones a través de correo, buscando mejorar la respuesta de las fuentes a la deuda que presentan.</t>
  </si>
  <si>
    <t>Informes de seguimiento a los operativos de campo de las encuestas económicas</t>
  </si>
  <si>
    <t>Se realizan informes periódicos de seguimiento de las operaciones económicas, los cuales muestran el avance de cada una de las operaciones</t>
  </si>
  <si>
    <t>Registros de reuniones continuas con el personal operativo de las diferentes investigaciones para revisión de resultados</t>
  </si>
  <si>
    <t>se realizan reuniones virtuales a diario a través del aplicativo Teams,con el equipo de apoyos operativos donde se evalúa el avance de las investigaciones económicas, se plantean estrategias y se revisa el estado de cada investigación, así mismo se realizan reuniones virtuales con los asistentes técnicos donde se plantean las estrategias a seguir en torno a los operativos de cada investigación.</t>
  </si>
  <si>
    <t>Comunicaciones enviadas a las fuentes económicas para incentivar el reporte de información por parte de las mismas</t>
  </si>
  <si>
    <t>se continúa con el envío de comunicaciones masivas a través del correo del director, con el fin de solicitar a las fuentes el diligenciamiento de la información solicitada, así mismo se establece comunicación sensibilizando y ofreciendo el acompañamiento en el proceso del diligenciamiento de los formularios. Dado que para el segundo semestre se tienen nuevas investigaciones económicas como ENTIC empresas, los envíos van a continuar.</t>
  </si>
  <si>
    <t>Dirección Territorial Noroccidente - Medellín</t>
  </si>
  <si>
    <t>Realización  de 2 seminarios dirigidos a los grupos de interes de los  sectores económicos Industria, Comercio y Servicios, con los cuales se pretende brindar a los participantes las herramientas y conocimiento para hacer mas efectivo el reporte de la información requerida.</t>
  </si>
  <si>
    <t xml:space="preserve">Programación de los seminarios y la tematica negociada </t>
  </si>
  <si>
    <t>Reporte realizado el trimestre pasado</t>
  </si>
  <si>
    <t>Registros de desarrollo de los seminarios</t>
  </si>
  <si>
    <t xml:space="preserve">Formulario aplicado de la EPSC en fisico </t>
  </si>
  <si>
    <t>El formulario ha pasado por una serie de revisiones y ajustes para poder ser finalmente puesto en producción.  El formulario ha sido revisado por Adriana Quintero en DICE y personal administrativo y operativo de las seis direcciones territoriales. Actualmente se encuentra esperando el visto bueno final por parte de DICE para enviar a sistemas los últimos ajustes.</t>
  </si>
  <si>
    <t>El Director Territorial Noroccidental ha continuado gestionando la definición del formulario.  Durante el primer semestre se logró conciliar y concretar el formulario de la encuesta en conjunto y con los aportes del DICE y personal administrativo, directivo y operativo de las diferentes direcciones territoriales.  Entre todos se buscó definir un cuestionario que permitiera evaluar la percepción y satisfacción de los contratistas operativos durante todo el proceso desde la convocatoria hasta la liquidación de su contrato.  Una vez conciliado el formulario, se pidió a sistemas que desarrollara el formulario digital para poder aplicar la encuesta virtualmente a través de un link que les llegará a todos los contratistas al correo una vez hayan terminado su contrato.  Actualmente estamos a la espera que sistemas termine de realizar algunos ajustes que se le hicieron al formulario para poderlo poner en producción.</t>
  </si>
  <si>
    <t>Diseño de la herramienta digital de EPSC</t>
  </si>
  <si>
    <t>El formulario ya ha sido desarrollado por el personal de sistemas y ha sufrido algunos ajustes.  Únicamente está pendiente de efectuar los últimos ajustes que sean aprobados por DICE.</t>
  </si>
  <si>
    <t>Registros de desarrollo tecnológico de la herramienta  EPSC</t>
  </si>
  <si>
    <t>Al realizar los ajustes finales la herramienta estará lista para ser aplicada en todas las territoriales</t>
  </si>
  <si>
    <t>Documento de concepto del experto,  sobre la viabilidad de la aplicación de la herramienta para EPSC</t>
  </si>
  <si>
    <t xml:space="preserve">Registros de funcionalidad y resultados de la EPSC </t>
  </si>
  <si>
    <t xml:space="preserve">Realización de 3 sesiones de capacitación que se dictarán a los estudiantes de ultimo año de medicina, con lo cual se pretende mejorar el entendimiento y diligenciamiento de los registros pertenecientes a EEVV. </t>
  </si>
  <si>
    <t>Plan Estratégico Institucional 2019-2022</t>
  </si>
  <si>
    <t>14. Gestión del conocimiento y la innovación</t>
  </si>
  <si>
    <t xml:space="preserve">Oficio o acta de reunion con el Comité de Salud de Estadisticas Vitales </t>
  </si>
  <si>
    <t>La Dirección Territorial Noroccidental, a través de su Director Territorial y su Coordinadora Operativa, ha continuado con el contacto en las univesidades y el Comité Departamental de EEVV para realizar estas actividades.  No fue posible empezar a agendar estos eventos en el segundo trimestre por el confinamiento y luego la salida a vacaciones de los estudiantes.  Se espera poder programar la realización de estas tres actividades en el transcurso de este segundo semestre académico.  El Director Territorial sostuvo reunión en marzo con el decano y vicedecano de la facultad de medicina de la Universidad de Antioquia y se acordaron varias posibles actividades que se pudieran desarrollar en conjunto, lamentablemente no se pudo avanzar después de esta reunión por el confinamiento.  Se logró realizar también contacto telefónico con personal de las universidades del Ces y de la Pontificia Bolivariana para buscar citas con los respectivos decanos de las facultades de medicina, sin embargo estas reuniones no se pudieron concretar por el confinamiento</t>
  </si>
  <si>
    <t xml:space="preserve">Autorización de las universidades para la realización  de las capacitaciones </t>
  </si>
  <si>
    <t xml:space="preserve">Se ha venido sosteniendo contacto con las universidades de Antioquia, CES y UPB para realizar estos eventos una vez se restablezcan las actividades académicas en estas instituciones </t>
  </si>
  <si>
    <t xml:space="preserve">Registros de la realización de los 3 eventos catedráticos </t>
  </si>
  <si>
    <t xml:space="preserve">Suscripción de 3 convenios de cooperación con Universidades en  los departamentos de influencia de la Dirección Territorial, con lo cual se pretende crear espacios de cooperación institucional que brinden a las partes beneficios de caraacter misional y operativo </t>
  </si>
  <si>
    <t xml:space="preserve">Registro de las negociaciones para definir el alcance y acuerdos de cooperación institucional  </t>
  </si>
  <si>
    <t>Ya se han realizado gestiones con tres universidades en Antioquia y estamos estableciendo contacto con una más en el departamento de Córdoba para la firma de acuerdos de cooperación, los cuales nos permitan fortalecernos a ambas partes.  Todas las universidades contactadas se han mostrado favorables a la firma de estos acuerdos pero no ha sido posible agendar las reuniones con representantes jurídicos de ambas partes.</t>
  </si>
  <si>
    <t>Durante el primer semestre, el Director Territorial avanzó en las conversaciones con las universidades de Antioquia, UNAULA y la U de Envigado, con las cuales se han sostenido eventos académicos de otra naturaleza, sin embargo no ha sido posible materializar las reuniones bilaterales, incluído personal jurídico, con el fin de poder plantear los objetivos y los puntos de discusión para la elaboración de los acuerdos, esto debido en primera instancia a las dificultades por el confinamiento y luego por la salida a vacaciones de las universidades.  Se espera poder agendar estas reuniones en el mes de julio para poder producir los acuerdos jurídicos durante el tercer trimestre y poder así firmar los documentos en el cuarto trimestre.</t>
  </si>
  <si>
    <t>3 Convenios de Cooperacion Institucional  firmados y legalizados</t>
  </si>
  <si>
    <t>Dirección Territorial Sur Occidental - Cali</t>
  </si>
  <si>
    <t>Sensibilizar a las fuentes contribuye a mejorar la calidad y oportunidad de las operaciones estadísticas</t>
  </si>
  <si>
    <t>Socializar a todas las fuentes anuales del sector economico el sitio virtual de las conferencias inaugurales  para sensibilizar a los representantes de las empresas y personas que reportan la información al DANE sobre la importancia de sus datos a través de los resultados y perspectivas que muestran las principales características y el comportamiento de los sectores económicos en Colombia.</t>
  </si>
  <si>
    <t>Cronogramas</t>
  </si>
  <si>
    <t>Se envió el correo al DICE DANE Central (Andres Holguin y Adriana Quintero) para su apoyo con la transmisión masiva de correo a fuentes, donde iba el texto definido del comunicado a enviar a las fuentes incluyendo en el cuerpo del correo el link para visitar el sitio virtual donde se alojan las presentaciones del Director nacional “Webinar Resultados y Perspectivas” año estadístico 2018 por sector – Comercio, Industria y Servicios y el link para recoger la retroalimentación de las empresas de Encuestas Económicas Anuales sobre el grado de conocimiento  que las empresas tienen de la importancia y uso de la información que suministran al DANE, después de ver las presentaciones del Director nacional.                                                                       Para revisión del DANE Central y envío por mensajería masiva. Se han hecho 4 seguimientos y no se ha logrado la colaboración esperada</t>
  </si>
  <si>
    <t>Directorios de fuentes a invitar</t>
  </si>
  <si>
    <t xml:space="preserve">Registros de invitacion a las fuentes para visitar el sitio virtual </t>
  </si>
  <si>
    <t>Se proyectó el contenido del correo con la invitacion a las fuentes para visitar el sitio virtual y se diseño la encuesta retroalimentación empresas</t>
  </si>
  <si>
    <t>Mejorar el acompañamiento y asesoria a las fuentes anuales economicas</t>
  </si>
  <si>
    <t>Encuesta de satisfacción de las fuentes de las operaciones estadísticas económicas anuales</t>
  </si>
  <si>
    <t xml:space="preserve">Enviar la encuesta de satisfaccion a las fuentes de las operaciones estadísticas económicas </t>
  </si>
  <si>
    <t>Se diseñó la encuesta de satisfaccion a las fuentes de las operaciones estadísticas económicas con el acompañamiento de DICE.</t>
  </si>
  <si>
    <t>Se ha enviado al DANE Central correos para que habiliten el link de la encuesta diseñada para revisar el contenido y proceder a socializar a las fuentes para recoger la encuesta de satisfacción fuentes encuestas económicas anuales.</t>
  </si>
  <si>
    <t>Registros de seguimiento al diligenciamiento de la encuesta</t>
  </si>
  <si>
    <t>Informe final de los resultados obtenidos</t>
  </si>
  <si>
    <t>Dirección Territorial Centro Oriente - Bucaramanga</t>
  </si>
  <si>
    <t>Con esta meta la DT busca formas diferentes de  interactuar con algunas instituciones educativas</t>
  </si>
  <si>
    <t>Realizar dos (2) memorandos de entendimiento con Instituciones Educativas en el territorio para fomentar la consulta especializada.</t>
  </si>
  <si>
    <t>7 Comunicaciones Oficiales enviadas a las endidades educativas</t>
  </si>
  <si>
    <t>Los estudios previos ya se elaboraron y se entregaron a la Oficina Jurídica junto con la documentación respectiva, estamos a la espera de revisión y elaboración de la minuta para los Memorandos de Entendimiento.</t>
  </si>
  <si>
    <t>14 Registros de visitas a las universidades</t>
  </si>
  <si>
    <t xml:space="preserve">No es posible realizar visitas por motivo de la contingencia Pandemia </t>
  </si>
  <si>
    <t>Acuerdos con las universidades firmados</t>
  </si>
  <si>
    <t>Se ubicaron por correo electronico  los directivos de la Universidades para la consecucion de documentos soporte de los memorandos de entendimiento</t>
  </si>
  <si>
    <t>Con la planeación y ejecución de los talleres de intercambio propuestos se aporta a la sensibilización de los funcionarios de la entidad respecto al cumplimiento de los objetivos en relación a la misión del DANE.</t>
  </si>
  <si>
    <t>Realizar seis (6) talleres de intercambio de conocimiento relacionado con los objetivos de cada grupo de trabajo y aumentar la cultura estadística sobre los resultados de las investigaciones del DANE.</t>
  </si>
  <si>
    <t>Registros de 3 Talleres de sensabilización e intercambios de conocimiento entre los GIT que conforma la Territorial.</t>
  </si>
  <si>
    <t>Se desarrollaron 3 talleres  con los funcionaios de la territorial denominados para la socializacion del plan estrategico "charlemos un ratico"</t>
  </si>
  <si>
    <t>En el subproducto 1, see desarrollaron tres (3) talleres con los funcionaios de la territorial denominados socializacion del plan estrategico "charlemos un ratico" y en el subproducto 2 se realizaron (2) reuniones de trabajo con el fin de socializar temas administratrivos y operativos.</t>
  </si>
  <si>
    <t>Registros de 3 Talleres de socilaizacion de resultados de investigaciones del DANE.</t>
  </si>
  <si>
    <t>Se realizaron /2) reuniones de trabajo para la socializacion de temas administrativos y operativos trabajando con el comité ambienteal y el desarrollando el plan de capacitacion institucional para la territorial..</t>
  </si>
  <si>
    <t>A través de los entrenamientos y talleres planeados para el cumplimiento de esta meta, se fortalece de forma integral los conocimientos de los contratistas y funcionario de la territorial, desde el acceso a la información, hasta el uso de la misma.</t>
  </si>
  <si>
    <t xml:space="preserve">Realizar cuatro (4) sensibilizaciones y socializar al interior de los contratistas la oferta de información estadística que publica el DANE en los resultados de los Indicadores y Boletines </t>
  </si>
  <si>
    <t>Registros de 4 entrenamientos de Fortalecimiento, acceso y uso de la información Estadística producida por el DANE a los  contratistas de la Territorial.</t>
  </si>
  <si>
    <t>Se realizó (1)  taller de socialización con los funcionarios y contratistas, sobre las herramientas de acceso y uso de la información estadistica producida por el DANE en Barrancabermeja</t>
  </si>
  <si>
    <t>Se realizaron dos (2)  jornadas de socialización con los funcionarios y contratistas, sobre las herramientas de acceso y uso de la información estadistica producida por el DANE en Barrancabermeja y Arauca</t>
  </si>
  <si>
    <t>Registros de 4 talleres de Fortalecimiento, acceso y uso de la información Estadística producida por el DANE a los  contratistas de la Territorial,</t>
  </si>
  <si>
    <t>Se realizó (1)  taller de socialización con los funcionarios y contratistas, sobre las herramientas de acceso y uso de la información estadistica producida por el DANE en Arauca</t>
  </si>
  <si>
    <t>Secretaría General - Área Gestión Administrativa</t>
  </si>
  <si>
    <t xml:space="preserve">Contribuir al adecuado manejo de la documentación institucional que general el DANE, en cada etapa del ciclo vital, en términos de relevancia, pertinencia y conservación, lo cual permite fortalecer la memoria institucional de la entidad. </t>
  </si>
  <si>
    <t>Otro</t>
  </si>
  <si>
    <t>Plan Institucional de Archivos de la Entidad PINAR</t>
  </si>
  <si>
    <t>Programa de Gestion Documental - PGD</t>
  </si>
  <si>
    <t>10. Gestión documental</t>
  </si>
  <si>
    <t>Presentar propuesta de Tablas de Retención Documental para aprobación del Comité Institucional de Gestión y Desempeño - CIGD</t>
  </si>
  <si>
    <t>Documento de trabajo con el levantamiento de información de tipos documentales</t>
  </si>
  <si>
    <t>Por medio de entrevistas, se levantó la información de la propuesta de TRD de las dependencias del DANE, las cuales una vez fueron validadas  y aprobadas por  cada uno de los responsables de las dependencias, con el fin de ser presentadas ante el CIGD.  En total son 96 Tablas de retención documental de las cuales 78 corresponden a DANE CENTRAL y 18 a Territoriales. Las Tablas de Retención Documental, estan acompañadas del Cuadro de clasificación documental y la codificación de series y subseries, las cuales una vez se encuentran aprobadas por  el Comité de Gestión institucional del DANE, serán remitidas al Archivo General de la Nación.</t>
  </si>
  <si>
    <t>Documento de propuesta de TRD por areas funcionales.</t>
  </si>
  <si>
    <t>Se elaboro la la propuesta de la actualizaron las TRD y se validaron con las dependencias para presentación ante el comité institucional.</t>
  </si>
  <si>
    <t>Presentacion de propuesta ante el Comité Institucional de Gestión y Desempeño para aprobación</t>
  </si>
  <si>
    <t>Se entrega presentación y  propuesta deTablas de retención documental de las dependencias del DANE validadas con los jedes de dependencia, cuadro de clasificación documental y anexos, a la oficna de planeación, para ser presentadas ante el CIGD para su aprobación y posterior envio al Archivo general de la Nación.</t>
  </si>
  <si>
    <t>Contribuir al adecuado manejo de la documentación institucional que general el DANE, en cada etapa del ciclo vital, en términos de relevancia, pertinencia y conservación, lo cual permite fortalecer la memoria institucional de la entidad.</t>
  </si>
  <si>
    <t>Elaborar y actualizar tres (3) Instrumentos Archivísticos</t>
  </si>
  <si>
    <t>Documento de diagnostico Integral de archivos</t>
  </si>
  <si>
    <t>Para la elaboración del diagnóstico integral de archivos en las territoriales del DANE, se diseñó y envío un cuestionario para su diligenciamiento, debido a que no fue posible desplazarse hasta las ciudades a causa de la de la pandemia por el virus COVID-19.  Este cuestionario fue enviado por las territoriales y se está realizando la consolidación y análisis para generar el diagnóstico, el cual es insumo para la actualización del PGD de la entidad..</t>
  </si>
  <si>
    <t>Se avanzó en el diagnóstico integral de archivos, con el levantamiento de la información de las territoriales por medio de un cuestionario electrónico, el cual fue diseñado por el Grupo d Gestión Documental y remitido a los responsables en las direcciones territoriales. Actualmente se está analizando y consolidando la informción la cual es  insumo para  la elaboración del diagnóstico integral.</t>
  </si>
  <si>
    <t>Documento de propuesta de tres Instrumentos Archivisticos</t>
  </si>
  <si>
    <t>Presentación y/o envío de propuesta ante el Comité Institucional de Gestión y Desempeño - CIGD</t>
  </si>
  <si>
    <t>Contribuir con el bienestar de los funcionarios, colaboradores y usuarios del DANE, en materia de infraestructura de manera cómoda, eficiente y agradable en atención a las necesidades identificadas y misionalidad de la entidad.</t>
  </si>
  <si>
    <t>Plan de Gestión Ambiental</t>
  </si>
  <si>
    <t>Plan de Infraestructura</t>
  </si>
  <si>
    <t xml:space="preserve">Realizar el mantenimiento de la infraestructura y acondicionamiento de espacios físicos a nivel nacional para el desarrollo de actividades misionales </t>
  </si>
  <si>
    <t>Matriz de necesidades de mantenimiento y acondicionamiento de la infraestructura a nivel nacional</t>
  </si>
  <si>
    <t>Reporte anterior</t>
  </si>
  <si>
    <t xml:space="preserve">De acuerdo a los recursos asignados, se realizó la contratación del personal del grupo de infraestructura y se asignaron recursos a las direcciones territoriales para los mantenimientos recurrentes por valor de 351 millones , ya que por bloqueo de recursos no fue posible asignar 268 millones de pesos. Actualmente se cuenta con el 69% de los recursos comprometidos para mantenimiento y asignados por contratos sucritos el 39.23%. </t>
  </si>
  <si>
    <t>Plan de infraestructura (mantenimiento y acondicionamiento) para su ejecución acorde a los recursos asignados</t>
  </si>
  <si>
    <t xml:space="preserve">Plan de infraestructura aprobado de acuerdo a los recursos asignados y a las limitaciones por la emergencia sanitaria acorde a los recursos asignados para los mantenimientos recurrentes a nivel nacional por valor de $350.115.520. Se han generado CDP para procesos por valor de $206.787.804,00 es decir el 69% de los recursos y se han comprometido $ 141.708.850,55 correspondiente al 39,23% de los recursos asignados. Esto corresponde a26 proyectos de los cuales 11 ya se encuentran adjudicados.. </t>
  </si>
  <si>
    <t xml:space="preserve">Dos (2) cuadros de seguimiento a la ejecución de los recursos asignados </t>
  </si>
  <si>
    <t>Secretaría General - Área Control Interno Disciplinario</t>
  </si>
  <si>
    <t>Fortalecimiento en el desarrollo de las competencias y habilidades de los servidores públicos, en el buen ejercicio de la función pública.</t>
  </si>
  <si>
    <t xml:space="preserve">  Diseñar un observatorio que permita identificar, medir y analizar las conductas de los servidores públicos del DANE en el ejercicio de la función pública, para prevenir la corrupción, promover la transparencia y contribuir con la efectividad de los principios y fines del Estado.</t>
  </si>
  <si>
    <t>Ayuda de memoria con la conformación del equipo de trabajo interno y asesor del observatorio de las conductas de los servidores públicos del DANE.</t>
  </si>
  <si>
    <t>El Grupo de Trabajo Control Interno Disciplinario realizó mesas de trabajo con la Secretaria de Transparencia de la Presidencia de la República, la Oficina de Control Interno de Gestión del DANE y con el Grupo Interno de Trabajo del Desarrollo Personal del Área de Gestión Humana del DANE,  dando paso a la conformación del equipo de trabajo del Observatorio por la Transparencia DANE, dentro del segundo trimestre del año 2020. En el  acta de conformación del equipo de trabajo se concertó el rol y la función de cada miembro y el objetivo principal que es identificar, medir y analizar las conductas de los servidores públicos del DANE en el ejercicio de la función pública, para prevenir la corrupción, promover la transparencia y contribuir con la efectividad de los principios y fines del Estado.</t>
  </si>
  <si>
    <t>El Grupo de Trabajo Control Interno Disciplinario, una vez conformó el equipo de trabajo del Observatorio por la Transparencia DANE, procedió a identificar el apoyo de la asesoría interna y externa,  desde las funciones y el rol que desempeña cada uno de los miembros, para asentar las directrices del funcionamiento y actividades a ejecutar en el observatorio. Asi mismo el  Grupo de Trabajo Control Interno Disciplinario,   en el desarrollo del documento que establece las directrices para el funcionamiento y actividades del Observatorio por la Transparencia, recopiló  información aportada por la Oficina de Control Interno de Gestión, por medio de una mesa de trabajo, donde se suministra información acerca de los Informes de las auditorías internas y externas realizadas por la Contraloría General de la República y Oficina de Control Interno DANE 2018, 2019 y 2020, como  insumo para medir y analizar las denuncias, indicadores disciplinarios, paneles (base de datos de la fiscalía) y el desempeño de entidades públicas en el ejercicio de sus funciones, y así encaminar la investigación a precisar los lineamientos de dicho observatorio. Por otro lado se gestiona con la Función Pública, en el mes de mayo y junio, para obtener como producto final en el mes de julio, una capacitación acerca del conflicto de intereses que encamina al estudio del funcionamiento del Observatorio, hacia la promoción de una cultura de integridad, con prácticas preventivas para no incurrir en actividades que atenten contra la transparencia y la moralidad administrativa y en ocasiones puedan constituirse en actos de corrupción o faltas disciplinarias, finalidad del Observatorio por la transparencia</t>
  </si>
  <si>
    <t>Documento que establezca las directrices para el funcionamiento y actividades a ejecutar en el observatorio.</t>
  </si>
  <si>
    <t>El Grupo de Trabajo Control Interno Disciplinario,  en el desarrollo del documento que establece las directrices para el funcionamiento y actividades del Observatorio por la Transparencia, recopiló  información aportada por la Oficina de Control Interno de Gestión, por medio de una mesa de trabajo, donde se suministra información acerca de los Informes de las auditorías internas y externas realizadas por la Contraloría General de la República y Oficina de Control Interno DANE 2018, 2019 y 2020, como  insumo para medir y analizar las denuncias, indicadores disciplinarios, paneles (base de datos de la fiscalía) y el desempeño de entidades públicas en el ejercicio de sus funciones, y así encaminar la investigación a precisar los lineamientos de dicho observatorio. Por otro lado se gestiona con la Función Pública, en el mes de mayo y junio, para obtener como producto final en el mes de julio, una capacitación acerca del conflicto de intereses que encamina al estudio del funcionamiento del Observatorio, hacia la promoción de una cultura de integridad, con prácticas preventivas para no incurrir en actividades que atenten contra la transparencia y la moralidad administrativa y en ocasiones puedan constituirse en actos de corrupción o faltas disciplinarias, finalidad del Observatorio por la transparencia</t>
  </si>
  <si>
    <t>Documento de gestión que identifique  las conductas más frecuentes asociadas a la Transparencia, Integridad e incidencia disciplinaria en el ejercicio de la función pública de  la Entidad.</t>
  </si>
  <si>
    <t>Registros de la socialización a los funcionarios de la entidad sobre los resultados del Observatorio</t>
  </si>
  <si>
    <t>Secretaría General - Área Financiera</t>
  </si>
  <si>
    <t>indirecto</t>
  </si>
  <si>
    <t>El control y seguimiento a los procesos financieros de los proyectos u operaciones estadísticas del DANE,  contribuye al mejoramiento y fortalecimiento en la planeación, ejecución y cierre.</t>
  </si>
  <si>
    <t>Realizar control y seguimiento a los procesos financieros para el cumplimiento de las etapas del Censo Económico (Conteo, Censo Experimental y Operativo Censal)</t>
  </si>
  <si>
    <t>Registros de 4 Mesas de Trabajo para determinar  actividades, cronograma,   y seguimiento de la concertaión de compromisos en desarrollo del proyecto Censo Económico.</t>
  </si>
  <si>
    <t xml:space="preserve">El área financiera desarrollo la segunda mesa de trabajo virtual por teams en conjunto con el equipo responsable del proyecto del censo económico el día 19 de Mayo del 2020 en donde se revisaron temas creferentes a la ejecución del censo economico.    </t>
  </si>
  <si>
    <t>El área financiera ha desarrollado dos mesas de trabajo presencial y virtual en conjunto con el equipo responsable del proyecto del censo económico en donde se determinaron los compromisos por las partes y el cronograma de entrega de los informes financieros, y el seguimiento a la ejecución del proyecto.  Adicional se elaboraron en conjunto los informes financieros correspondientes a los meses enero, febrero, marzo, abril, mayo y junio de la presente vigencia.</t>
  </si>
  <si>
    <t>11 Informes Financieros según ejecución del Censo Económico.</t>
  </si>
  <si>
    <t>En conjunto con el equipo de censo económico se elaboraron los informes financieros correspondientes a abril, mayo y junio de 2020 referente al proyecto.</t>
  </si>
  <si>
    <t>Realizar 6 acompañamientos al proceso de Gestión Financiera a nivel nacional según enfoque del censo económico</t>
  </si>
  <si>
    <t>Secretaría General - Área Gestión de Compras Públicas</t>
  </si>
  <si>
    <t>Las jornadas de capacitación en el ámbito de contratación generan un conocimiento a los trabajadores de la entidad que contribuye en el aumento en el resultado de la Dimensión de Talento Humano del MIPG</t>
  </si>
  <si>
    <t>Socializar el  proceso de gestión contractual con enlaces  para responder dudas frente a la contratación pública</t>
  </si>
  <si>
    <t>Registros de 10 Jornadas de socialización del  proceso de gestión contractual con enlaces DANE Central</t>
  </si>
  <si>
    <t>Se realizaron 3 jordanas de capacitación con enlaces de DANE Central, para brindar información con lo concerniente al proceso GCO.</t>
  </si>
  <si>
    <t>El Área de Gestión de Compras Públicas realizó 3 jornadas de capacitación con enlaces de DANE Central y 1 jornada de capacitación con Direcciones Territoriales. Dichas jordanas se dieron en temas relativos y de importancia con la Gestión Contractual de la entidad, como formatos y procedimientos, secop II, contratación durante la emergencia sanitaria, entre otros.</t>
  </si>
  <si>
    <t>Registros de 4 Jornadas de socialización, una cada trimestre,  del  proceso de gestión contractual con Direcciones Territoriales</t>
  </si>
  <si>
    <t>Se realizó 1 jornada de capacitación con Direcciones Territoriales, para brindar información relevante al proceso GCO.</t>
  </si>
  <si>
    <t>Plan Anual de Adqiusiciones</t>
  </si>
  <si>
    <t xml:space="preserve">Crear el observatorio para el seguimiento de la gestión contractual para el cumplimiento del Decreto 1800 de 2019, mejora en la política de adquisiciones y prevención del daño antijurídico. </t>
  </si>
  <si>
    <t xml:space="preserve">Documento que define  los integrantes y responsabilidades del Observatorio </t>
  </si>
  <si>
    <t xml:space="preserve"> Documento con las directrices y alcance del observatorio. </t>
  </si>
  <si>
    <t xml:space="preserve">Registros de 1 evento de socialización del observatorio y resultados preliminares. </t>
  </si>
  <si>
    <t>Definir de forma adecuada los lineamientos de los montos de transporte y modalidades para el personal operativo de la entidad contribuye en que las operaciones estadísticas se den con atributos de relevancia, oportunidad, exactitud y precisión fortalecidos.</t>
  </si>
  <si>
    <t>2. Reconversión logística</t>
  </si>
  <si>
    <t>Definir y actualizar los lineamientos  de los montos de transporte y modalidades para personal operativo, en respuesta a las  necesidades identificadas por el GIT Área Lógistica y producción de información</t>
  </si>
  <si>
    <t>Registros de 6 Mesas de  trabajo  con GIT Área Lógistica y producción de información, Direcciones  Territoriales, Secretaría  General  y Subdirección para el  ajuste  de la  resolución de transporte para contratos personal operativo y la estructuración de los lineamientos para un proceso de selección transporte especial por territorial para operativos.</t>
  </si>
  <si>
    <t>Se realizaron 2 mesas de trabajo para el ajuste de la Resolución de transporte, cuyo resultado fueron ajustes y observaciones al borrador de dicha Resolución.</t>
  </si>
  <si>
    <t>El área de Gestión de Compras Públicas realizó 2 mesas de trabajo con secretaría General y la oficina de juridica, cuyo objetivo fue realizar los primeros ajustes al documento borrador de la resolución de transporte para contratos de personal operativo.</t>
  </si>
  <si>
    <t xml:space="preserve">Resolución actualizada de los montos de transporte para los operativos. </t>
  </si>
  <si>
    <t>Documento con lineamientos proceso de selección transporte especial por territorial para operativos. Plan piloto.</t>
  </si>
  <si>
    <t>Los manuales de contratación y supervisión generan lineamientos en materia de contratación para la entidad, lo cual contribuye en el aumento en el resultado de la Dimensión de Talento Humano del MIPG</t>
  </si>
  <si>
    <t>Adaptar el  Manual de   Supervisión con enfoque territorial  y  orientado al  uso  de  medios  electrónicos, en conjunto con la Oficina Asesora Jurídica</t>
  </si>
  <si>
    <t>Registros de 4 Mesas de  trabajo  con  GIT Área Lógistica y producción de información, Direcciones  Territoriales, Secretaría  General, Oficina Asesora Jurídica, Subdirección y enlaces de contratación Dane  Central para  la adaptación del  manual de supervisión.</t>
  </si>
  <si>
    <t>Se realizaron 3 mesas de trabajo para el desarrollo de manual de supervisión, en el cual se revisaron observaciones y se ajustó el documento definitivo, para la aprobación de Dirección.</t>
  </si>
  <si>
    <t xml:space="preserve">El área de Gestión de Compras Públicas realizó 3 mesas de trabajo con las partes interesadas, cuyo objetivo fue dejar un documento definitivo del manual de supervisión, posterior a ello y a la aprobación de Dirección, se procedió a desarrollar la resolución por la cual se adopta el manual y a crear y aprobar por los responsables el documento en ISOLUCION, el cual quedó con el código GCO-030-MAN-002.
</t>
  </si>
  <si>
    <t>Manual de supervisión  definido</t>
  </si>
  <si>
    <t>Se realiza la creación, revisión y aprobación en isolucion, del Manual de Supervisión e Interventoria del DANE / FONDANE.</t>
  </si>
  <si>
    <t>Socialización manual de supervisión</t>
  </si>
  <si>
    <t>La creación del Comité de Estructuración de Procesos de Selección permitirá un mejor desarrollo en los procesos de la Entidad, contribuyendo en que las operaciones estadísticas fortalezcan los atributos de relevancia, oportunidad, exactitud y precisión.</t>
  </si>
  <si>
    <t xml:space="preserve">Crear el Comité de Estructuración de procesos de selección. </t>
  </si>
  <si>
    <t xml:space="preserve">Documento que define  los integrantes y responsabilidades del Comité de  Estructuración </t>
  </si>
  <si>
    <t xml:space="preserve">Se realizó y compartió con los miembros del AGCP el documento que define  los integrantes y responsabilidades del Comité de  Estructuración </t>
  </si>
  <si>
    <t xml:space="preserve">El Coordinador del área de Gestión de Compras Públicas, en conjunto con los responsables asignados desarrolló y envió a los miembros del AGCP el documento que define los integrantes y responsabilidades del comité de estructuración. </t>
  </si>
  <si>
    <t xml:space="preserve">Documento con las directrices acerca del funcionamiento del Comité de  Estructuración </t>
  </si>
  <si>
    <t>Registros de socialización del Comité de  Estructuración y publicación de documento con directrices</t>
  </si>
  <si>
    <t>Secretaría General - Área Gestión Humana</t>
  </si>
  <si>
    <t>Certificar a 50 servidores de la planta de personal del nivel central en competencias laborales, contribuye al aumento del resultado del clima organizacional y al aumento de la Dimensión del Talento Humano.</t>
  </si>
  <si>
    <t>Plan Estratégico de Talento Humano</t>
  </si>
  <si>
    <t>3. Talento humano</t>
  </si>
  <si>
    <t>Certificar a 50 servidores de la planta de personal del nivel central en competencias laborales.</t>
  </si>
  <si>
    <t>Registros de publicación de las Normas de Certificación Laboral (NCL) a certificar</t>
  </si>
  <si>
    <t>Durante el período se  acordaron con el SENA las normas a certificar , sobre las cuales se realizó una  
Publicación en DANENet adjuntando las normas de competencia laboral  NCL sobre las cuales los servidores se pueden certificar</t>
  </si>
  <si>
    <t xml:space="preserve">El GIT Desarrollo de Personal  ha realizado reuniones con el equipo del SENA  para coordinar las acciones del proceso de certificación de competencias laborales.  Se publicaron en DANENet y se enviaron correos electrónicos a los servidores para la inscripción al proceso.  Se recibieron 122 inscritos de los cuales 99 enviaron documentos.  Se inició el proceso con la Certificación en la NCL Procesar datos.  </t>
  </si>
  <si>
    <t>Documento de formalización para el acompañamiento del SENA en la certificación de competencias laborales.</t>
  </si>
  <si>
    <t xml:space="preserve">Una vez se elaboró el carta de solicitud al SENA firmada por la Secretaría General, el 11 de Mayo se solicitó formalmente el apoyo al SENA mediante correo electrónico, para llevar a cabo el proceso de certificación de competencias laborales en el DANE.  </t>
  </si>
  <si>
    <t>Registros de difusión del proceso de certificación</t>
  </si>
  <si>
    <t>Para dar continuidad al proceso de certificación de competencias se envió un correos electrónico a los servidores a nivel nacional, reiterando la invitación realizada en DANENet para participar en el proceso.  Se elaboró un formulario de inscripción, y se solicitaron los documentos soporte.  Con el SENA se acordaron las fechas del proceso.</t>
  </si>
  <si>
    <t>Certificados entregados</t>
  </si>
  <si>
    <t>El desarrollo del aplicativo para reemplazar el registro de asistencia manual, permitirá contar  con registros organizados de las actividades en información sistematizada por lo tanto contribuir con la organización de la información de gestión humana, que de manera simultánea aumentará el resultado de la Dimensión del Talento Humano.</t>
  </si>
  <si>
    <t>Plan de Incentivos Institucionales</t>
  </si>
  <si>
    <t>Plan de Trabajo Anual en Seguridad y Salud en el Trabajo</t>
  </si>
  <si>
    <t>Desarrollar un (1) aplicativo para reemplazar el registro de asistencia manual que permita mejorar el control de asistencia a las actividades de capacitación, bienestar e incentivos, entre otros.</t>
  </si>
  <si>
    <t>Documento de requerimientos técnicos y funcionales de la herramienta.</t>
  </si>
  <si>
    <t>De acuerdo con lo solicitado por el GIT Desarrollo de Personal,  el equipo de sistemas designó a un ingeniero para desarrollar el aplicativo de asistencia.</t>
  </si>
  <si>
    <t>Durante el primer semestre el GIT Desarrollo de Personal  manifestó al equipo de sistemas la necesidad de contar con una herramienta para poder llevar el control de las asistencia a través de un aplicativo. Esta solicitud fue atendida por sistemas y apalancada por la necesidad de la entidad de tener evidencias de las asistencia con el uso de las TIC debido al aislamiento preventivo obligatorio, debido al Covid 19 por lo cual Sistemas desarrolló el aplicativo de asistencia en Queremos Saber Más de Ti, en la opción Asistencia a Reuniones.</t>
  </si>
  <si>
    <t>Registros de desarrollo e implementación del aplicativo.</t>
  </si>
  <si>
    <t>Como respuesta a la solicitud, el equipo de Sistemas desarrollo en el aplicativo Queremos Saber más de ti, una opción que se denomina "Asistencia reuniones".  A través de esta opción se registran las reuniones con sus respectivos asistentes y posteriormente el aplicativo envía un correo electrónico a los participantes de la reunión para que confirmen su asistencia a la reunión convocada.  También guarda el histórico de reuniones creadas.</t>
  </si>
  <si>
    <t>Adquirir el sistema de información de la planta de personal del DANE para la administración de la nómina (PERNO), permitirá tramitar la nómina y llevar los registros estadísticos correspondientes, lo cual fortalecerá el resultado de la  de la Dimensión de Talento Humano del MIPG</t>
  </si>
  <si>
    <t>6.      Gestión humana organizada y con PERNO solucionado</t>
  </si>
  <si>
    <t>Adquirir el sistema de información de la planta de personal del DANE para la administración de la nómina (PERNO)</t>
  </si>
  <si>
    <t xml:space="preserve">Documento con identificación de necesidades técnicas y funcionales </t>
  </si>
  <si>
    <t>El Área de Gestión Humana y la Oficina de Sistemas se han dado a la tarea de identificar un aplicativo que cumpla con las necesidades que se tienen en la entidad con relación a un sistema de nómina y recursos humanos que pueda contribuir al mejoramiento de la calidad de la información entregada a los servidores durante su ciclo de vida en la entidad y facilitar la tarea de los encargados de estos procesos. 
Una vez realizadas todas las consultas y haber revisado las diferentes opciones que se presentan en el mercado durante el primer semestre de 2020, encontramos sistemas de nómina y recursos humanos en la tienda virtual del estado colombiano y se encuentra disponible para la contratación varios sistema de nómina y recursos humanos, entre los cuales algunos ofrecen la solución de software como servicio en la nube (Software As a Service) y también se encuentra la opción en sitio (On Premise) para uno de los fabricantes (DigitalWare). Las soluciones de software como servicio (SaaS) no ofrecen licenciamiento a perpetuidad lo que implica comprometer anualmente recursos para garantizar la disponibilidad del servicio; contrario a las alternativas en sitio, que dan la opción de adquirir licenciamiento a perpetuidad que tiene como ventaja de permitir la continuidad de la operación aun sin comprometer recursos anuales.
 La solución de DigitalWare KACTUS-HCM NOMINA ESTANDAR ONPREMISE a perpetuidad, está incluida dentro del software por catálogo de Colombia Compra Eficiente, al amparo del Instrumento de Agregación de Demanda CCE-139-IAD-2020, número de proceso CCE-116-IAD-2020. La ley 1150 de 2007 establece lo siguiente: “Para la adquisición de estos bienes y servicios las entidades deberán, siempre que el reglamento así lo señale, hacer uso de procedimientos de subasta inversa o de instrumentos de compra por catálogo derivados de la celebración de acuerdos marco de precios o de procedimientos de adquisición en bolsas de productos.”, por lo tanto, al momento de adquirir un sistema de nómina y recursos humanos, si existe un instrumento que cumpla con las condiciones que requiere la entidad, debemos acudir a esta modalidad de contratación.
Una gran fortaleza que posee la Entidad con respecto a la implementación es que cuenta con las plataformas de hardware y software sobre las cuales opera de este sistema, lo cual garantiza no se presentarán mayores inconvenientes durante los procesos de instalación, configuración, parametrización y puesta en funcionamiento, por lo cual, no se hace necesario adquirir herramientas diferentes a las existentes actualmente en la entidad para su implementación.</t>
  </si>
  <si>
    <t xml:space="preserve">Estudios previos para la adquisición de la solución tecnológica y estudio de mercado </t>
  </si>
  <si>
    <t>Una vez stablecidos los requermientos técnicos validados de manera conjunta entre el áera de Sistemas y Getsión Humana, la Oficina de Sistemas del DANE formaliza el  documento de estudios previos  a Secretaria General para su perfeccionamiento y radicación en Compras Públicas u de esta manera dar inicio a la coontratación directa. La Oficina de Sistemas informa que no hubo estudio de mercados.</t>
  </si>
  <si>
    <t>Registro del proceso de adjudicación para la adquisición del sistema de administración de nómina.(nuevo software)</t>
  </si>
  <si>
    <t>La solución de DigitalWare KACTUS-HCM NOMINA ESTANDAR ONPREMISE a perpetuidad, está incluida dentro del software por catálogo de Colombia Compra Eficiente, al amparo del Instrumento de Agregación de Demanda CCE-139-IAD-2020, número de proceso CCE-116-IAD-2020.
El proceso de registro de adjudicación  se gestiona una vez    se formalice la entrega de los estudios previos a Compras Públicas</t>
  </si>
  <si>
    <t>Registros de implementación del nuevo software</t>
  </si>
  <si>
    <t>Registros de liquidación de la nómina en paralelo.</t>
  </si>
  <si>
    <t>Actualizar el sistema de evaluación de Gerentes Públicos, de acuerdo con los lineamientos establecidos por el DAFP</t>
  </si>
  <si>
    <t xml:space="preserve">Registros de diseño del instrumento de evaluacion </t>
  </si>
  <si>
    <t>Acto administrativo de adopción</t>
  </si>
  <si>
    <t>Registros de socialización a Evaluados y Evaluadores</t>
  </si>
  <si>
    <t>Realizar el proceso de provisión de empleo de acuerdo a las necesidades del servicio, por ser una variable que representa el salario emocional de los servidores, permitirá fortalecer el resultado de la medición del clima organizacional y por consiguiente el aumento el aumento de la Dimensión del resultado del talento humano.</t>
  </si>
  <si>
    <t>Plan de Previsión de Recursos Humanos</t>
  </si>
  <si>
    <t>Plan Anual de Vacantes</t>
  </si>
  <si>
    <t>Realizar el proceso de provisión de empleo de 186 cargos mediante la figura de encargo de las vacantes que por necesidades del servicio la administración requiera</t>
  </si>
  <si>
    <t xml:space="preserve">Para el segundo trimestre   de la presente vigencia,  el GIT de Evaluación y Carrera Administrativa realizó el estudio de cumplimiento de requisitos de 180 servidores de Carrera Administrativa, a los cuales les asite el derecho a ser encargados. Como resultado del respectivo estudio, se elaboraron y enviaron a publicar en la intranet institucional un total de 71 Resoluciones de nombramiento en encargo. </t>
  </si>
  <si>
    <t>Durante el primer semestre de 2020 se realizo la Resolución de modificación del Manual Especifico de Funciones y Competencias Laborales  y el GIT de Evaluación y Carrera Administrativa realizó el estudio de cumplimiento de requisitos mínimos de 180 servidores.</t>
  </si>
  <si>
    <t>Estudio de requisitos elaborado y publicado y el Acto Administrativo de nombramiento en encargo de empleo.</t>
  </si>
  <si>
    <t>Para  el segundo trimestre, el GIT de Evaluación y Carrera Administrativa realizó la elaboración y publicación de 71 actos administrativos de nombramientos en encargos y sus respectivos estudios técnicos.</t>
  </si>
  <si>
    <t>Realizar capacitación en temas misionales para responder a las solicitudes TASC</t>
  </si>
  <si>
    <t>Registros de elaboración de los requerimientos técnicos para contratación de la capacitación.</t>
  </si>
  <si>
    <t>El GIT Desarrollo de Personal con el acompañamiento de Secretaria General, construyó los documentos soporte para poder realizar la contratación para apoyar el desarrollo del TASC.</t>
  </si>
  <si>
    <t xml:space="preserve">Desde el mes de marzo de 2020 el GIT Desarrollo de Personal  inició el  proceso de contratación con la Universidad Nacional para desarrollar actividades encaminadas a subir los resultado del TASC frente al fortalecimiento de competencias de los servidores que tienen a su cargo el desarrollo de investigaciones estadísticas.  En el mes de mayo de 2020 se firmó el contrato con la UNAL y se iniciaron  las actividades de capacitación con enfoque misional. 
Se definieron 16 actividades de capacitación y durante el primer semestre se han ejecutado 6 actividades. </t>
  </si>
  <si>
    <t>Registros de la realización de la contratación para la capacitación</t>
  </si>
  <si>
    <t>Una vez se cumplió con el proceso de contratación, el Contrato suscrito con la UNAL en el mes de mayo para la ejecución de actividades de formación misional.</t>
  </si>
  <si>
    <t>Registros del desarrollo de las capacitaciones contratadas</t>
  </si>
  <si>
    <t>Considerando que el contrato con la UNAL se suscribió antes de lo previsto, se inició la ejecución en el mes de mayo.  Con corte a 30 Junio se ha ejecutado el 37,5% de las actividades pactadas</t>
  </si>
  <si>
    <t>Área de Logística y Producción Estadística</t>
  </si>
  <si>
    <t>El adecuado control de los costos de las operaciones estadísticas, contribuirá a mejorar la asignación de recursos; para el desempeño logístico, y la calidad de los resultados.</t>
  </si>
  <si>
    <t>Generar las especificaciones  operativas y presupuestales para alimentar el sistema de costos de las operaciones estadísticas del DANE.</t>
  </si>
  <si>
    <t>Documento de requerimiento</t>
  </si>
  <si>
    <t xml:space="preserve">Una vez elaborado el documento de requerimiento se realizan  ajustes al Documento de Diseño en versión 3, la Prueba Beta del modelo de costos aplicado a la operación estadística GEIH en su versión 7 como prueba funcional y el Modelo de Costos en su versión 7, donde se ajustaron los parámetros de cobertura geográfica incluyendo a DANE Central como sede, la ciudad de Bogotá dentro de los parámetros de la Territorial Bogotá y ajustes de los porcentajes de gastos administrativos. 
 Para este trimestre el PAI cumplió con el 80%, dado que para llegar al 100% se deben cumplir las siguientes actividades:
1. El pasado 17 de junio tuvimos reunión con el director y nos solicitó ajustar el modelo con respecto al análisis, desarrollo y aplicación de variables de transporte al Modelo de Costos; dado que él sugiere se adicionen las variables que definan las  distancias entre sedes/subsedes y las cabeceras municipales, de igual manera la distancia radial entre cabecera municipal y centros poblados para rutas terrestres. Esta información ya fue solicitada a la Dirección de Geoestadística y fue entregada hasta la semana del 20 al 24 de julio.
2. Entre el 09 y 16 de junio tuvimos mesas de trabajo con las Direcciones Territoriales, trabajamos con ellos en la prueba beta realizada con la encuesta GEIH y donde nos solicitaron hacer algunos ajustes al modelo en los cuales estamos trabajando.
3. Tenemos  pendiente por parte de los Coordinadores del GIT Logística la revisión y aplicación del Modelo de Costos a las operaciones estadísticas actuales, la reunión para capacitarlos y revisar con ellos que ajustes se deben hacer al modelo desde la perspectiva Logística; dado que es el área encargada actualmente de realizar los costeos de las encuestas.
Adjunto estamos enviando el Cronograma de Trabajo en su versión 10, donde se encuentran las fechas de inicio y fin de las actividades mencionadas anteriormente. </t>
  </si>
  <si>
    <t>Requerimiento con especificaciones</t>
  </si>
  <si>
    <t xml:space="preserve">El grupo de profesionales de apoyo de la secretaría general encaragada de esta actividad, evidencia para el II trimestre ajustes en el Documento de Diseño en versión 3, la Prueba Beta del modelo de costos aplicado a la operación estadística GEIH en su versión 7 como prueba funcional y el Modelo de Costos en su versión 7, donde se ajustaron los parámetros de cobertura geográfica incluyendo a DANE Central como sede, la ciudad de Bogotá dentro de los parámetros de la Territorial Bogotá y ajustes de los porcentajes de gastos administrativos. </t>
  </si>
  <si>
    <t>El rediseño de la GEIH permitirá una mejora de la calidad y cobertura de la información recolectada</t>
  </si>
  <si>
    <t>Rediseñar la operación de la GEIH con la actualización del marco muestral de 2018 e incluir preguntas de enfoque de género y discapacidad</t>
  </si>
  <si>
    <t>Informe de prueba piloto</t>
  </si>
  <si>
    <t>Se finalizó la recolección de la prueba piloto en el área rural , la cual se desarrolló entre el 16 y 30 de junio</t>
  </si>
  <si>
    <t xml:space="preserve">Se avanzó con la construcción del informe prueba piloto área rural. Se hace necesario terminar el operativo en el área urbana, a fin tener los insumos necesarios para construir el informe de la prueba piloto del rediseño GEIH.
</t>
  </si>
  <si>
    <t>Informe de experimentos</t>
  </si>
  <si>
    <t>La mejora del sistema de captura de la información en la página de la operación PVPLVA</t>
  </si>
  <si>
    <t>Realizar la propuesta de mejora del proceso de captura de información de las paginas web de la PVPLVA, definir el proceso de recolección de información e inclusión de la base en la investigación)</t>
  </si>
  <si>
    <t>Entrega de documento con la propuesta las propuestas de captura de informacion y cronograma de actividades a realizar</t>
  </si>
  <si>
    <t>Actualmente se tiene  el de documento con la propuesta las propuestas de captura de informacion y cronograma de actividades a realizar</t>
  </si>
  <si>
    <t>Información recolectada y evaluación</t>
  </si>
  <si>
    <t>Base de datos de la investigación</t>
  </si>
  <si>
    <t>Contar con los aplicativos web para las operaciones IIOC,CHV y FIVI ayudará a mejorar la calidad de la información recolectada.</t>
  </si>
  <si>
    <t>Diseñar y desarrollar las especificaciones de validación y consistencia para aplicativos web IIOC,CHV y FIVI</t>
  </si>
  <si>
    <t xml:space="preserve">Durante el trimestre se revisó con sistemas los formatos de requerimientos preliminares entregados y se definieron los perfiles para el aplicativo de la operación estadística de CHV y se ajustaron a lo solicitado por la ingeniera de levantamiento. Durante el trimestre se entregó y revisó con sistemas los formatos de requerimientos preliminares entregados y se definieron los perfiles para el aplicativo de la operación estadística de IIOC y se ajustan a lo solicitado por la ingeniera de levantamiento. Esta pendiente por definir en IIOC y CHV  lo correspondientes a la forma de calcular los indicadores de calidad y entregar roles de análisis y administrador en IIOC. Esta pendiente por definir por parte de  temática el formulario definido resultado del rediseño de FIVI y ajustar las especificaciones de la versión preliminar entregada a sistemas, no se ha contado con el ingeniero para ajustar el levantamiento de requerimientos para FIVI. </t>
  </si>
  <si>
    <t>El avance para el trimestre corresponde a la revisión con el ingeniero de levantamiento de los preliminares enviados para CHV  e IIOC .
Para la operación estadísticas de FIVI esta pendiente para avanzar de la definición de formulario definitivo por temática y la no asignación de ingeniero de levantamientos de requerimientos</t>
  </si>
  <si>
    <t>Documento de especificaciones de validación y consistencia</t>
  </si>
  <si>
    <t>Se iniciaron las especificaciones de validación y consistencia para la información de CHV con el cargue masivo de información</t>
  </si>
  <si>
    <t>La mejora de los aplicativos de las encuestas económicas ayudará a mejorar la calidad de la información recolectada</t>
  </si>
  <si>
    <t>Diseñar y realizar especificaciones para la mejora de los aplicativos de las encuestas económicas</t>
  </si>
  <si>
    <t>Documento de diagnóstico de la funcionalidad de los aplicativos de encuestas</t>
  </si>
  <si>
    <t>Partiendo del diagnostico de documento de mejoras para los aplicativos de las ecncuestas económicas se generaron los requerimeirnos especificos para las siguientes investigaciones, Encuesta Anual Manofacturera - EAM , Encuesta Mensual Manofacturera con Enfoque Territorial -EMMET, donde se solicitaron las siguientes especificaciones para la EMMET el módulo de Quantum y para la EAM Ajustes de consistencia en las ficha de análisis, para la Encuesta Anual de Servicios -EAS se generaron especificaciones de desarrollo para el módulo ambiental, mejora de validación y consistencia de la ficja de análisis y ficha de departamentos; para la Encuesta Mensual de comercio EMC se generó propuesta de  indicadores y para la Encuesta Anual de Comercio EAC se dieron especificaciones para la el control de cambios, malla de validación y mejoras ficha de análisis. EL diagnostico y la propuesta de mejora asi como las evidencias y avances de estos requerimeintos estan contemplados en el documento propuesta de mejora de aplicativos para las encuestas económicas.</t>
  </si>
  <si>
    <t>Documento de propuesta de mejora</t>
  </si>
  <si>
    <t>Se realiza el desarrollo de propuestas de indicadores, especificaciones de control de cambios, especificaciones de Quantum, tableros, matrices, fichas y demas instrumentos para la construcción del documento de requerimiento.</t>
  </si>
  <si>
    <t>La implementación del módulo de novedades en las encuestas sociales, contribuirá a la mejora de la cobertura de las operaciones</t>
  </si>
  <si>
    <t>Entregar el diseño y las especificaciones del módulo web de novedades operativas para que sea implementado por el área de sistemas en las encuestas sociales.</t>
  </si>
  <si>
    <t>Acta de conclusiones según diagnóstico de las necesidades a implementar</t>
  </si>
  <si>
    <t>Entrega de documento con el diseño de las especificaciones necesarias</t>
  </si>
  <si>
    <t>La mejora de los aplicativos para la operación de SIPSA en cuanto a la validación y captura, permitirán la mejora de la calidad, oportunidad y seguimiento a la cobertura de la operación.</t>
  </si>
  <si>
    <t>Diseñar las especificaciones de  seguimiento a la cobertura, validaciones en cuanto a precios, variaciones y medidas de tendencia central en el aplicativo de SIPSA según la información recolectada en campo</t>
  </si>
  <si>
    <t>Acta de conclusiones según diagnostico de las necesidades a implementar</t>
  </si>
  <si>
    <t>El grupo SIPSA de logística Dane Central realizó reunión reunión virtual por Teams. Microsoft el 6 de Junio en la cual se determino la forma del analisis detallado de las necesidades de los aplicativos SIPSA , la cual se componente de tres operaciones estadísticas Precios Mayoristas -SIPSA_P,  Insumos y Factores asociados a la prodcción Agrícola y Pecuara -SIPSA_I y Abastecimiento de Alimentos - SIPSA_A, debido a que cada uno presenta particularidades en la toma, cobertura y análisis de la información se concluye abordar cada uno por separado.</t>
  </si>
  <si>
    <t xml:space="preserve">El grupo SIPSA de logística Dane Central inicia la elaboración del documento preliminar y el analisis detallado de las necesidades de los aplicativos SIPSA, separandolo por componentes debido a que cada uno presenta particularidades en la toma, cobertura y análisis de la información.
</t>
  </si>
  <si>
    <t>El desarrollo de una herramienta que brinde las alertas operativas a nivel de cobertura y oportunidad y el seguimiento temático que nos de tranquilidad en la calidad de la recolección de información</t>
  </si>
  <si>
    <t>12. Definir el mecanismo de ejecución del CE (garantizando que prevalezca el criterio de control por parte del DANE)</t>
  </si>
  <si>
    <t xml:space="preserve"> Ejecutar y controlar las pruebas y  esquemas operativos del Censo Económico experimental </t>
  </si>
  <si>
    <t>Formato de pruebas de funcionalidad</t>
  </si>
  <si>
    <t>Una vez recibido la ultima versión del Plna Genral que es la herramineta de arranque a las fases de diseño y construcción del censo, se procedio a la actualización y revisión de los productos programados a realizar durante este periodo. Se trabajo la versión del formulario básico como para construir el diagrama funcional de operación durante las fases de recolección, analisis y consolidación de información. Una vez ya definido el diseño funcional, se procedio a la construcción de la primera versión del SIMCE en el cual se tienen componentes de analisis tematico y operativos que brindran el seguimiento del censo en tiempo real con el fin que sirva de herramienta de seguimiento y control permanente d e la operación censal. Debido a la desactualización del marco censal por alto grado de la mortalidad de las unidades de observación se procedio a implentar una fase previa de actualización de unidades de obervación 30 días antes de la fase de recolección, razon por la cual se definio un formato de recuento que ayudará a actualizar el marco y el sistema de seguimiento que tendremos en el CE con sus respectivas especificaciones de funcionalidad y consistencxia para su desarrollo por parte de sistemas.</t>
  </si>
  <si>
    <t>Documento de diseño del SMCE</t>
  </si>
  <si>
    <t>Entrega de Documento de SMCE en su primera versión con los reportes iniciales de control a nivel de manzanas y establecimientos</t>
  </si>
  <si>
    <t xml:space="preserve">Formato de recuentos y especificaciones para desarrollo del aplicativo </t>
  </si>
  <si>
    <t>Definidas las unidades de obervación del CE dentro del Plna General, y por actualización del marco es necesario diseñar un formato de actualización de recuento que nos brnde información faltante o nueva que se presente dentro de la manzana con el fin de garantizar la cobertura de unidades para el censo, se entrego una primera versión de diseño junto con las especficaciones de funcionalidad a sistemas para inicie el desarrollo de la herramineta de recuento que va a alimentar el Sistema de seguimiento y Monitereo Estadístico del CE SIMCE.</t>
  </si>
  <si>
    <t>Documento de diseño de Lineamientos Operativos</t>
  </si>
  <si>
    <t>De acuerdo a la nueva versión del Plan General se procedio a la actualización del diseño de los lineamientos operativos de acuerdo a los supuestos de diseño entregados por temática para tener un número aproximado de los diferentes requerimientos operaciones que serviran de base de inicio a los demás componentes operativos y logisticos requeridos para su funcionamiento</t>
  </si>
  <si>
    <t>Formato de Reportes para el SMCE</t>
  </si>
  <si>
    <t>Esquema de Diseño de etapas de control operativo y estados y novedades operativos formulario básico</t>
  </si>
  <si>
    <t>La implementación en los aplicativos para el CE de un módulo de análisis que permita  la validación a nivel  de COM, permitirán la mejora de la calidad y cobertura de la operación.</t>
  </si>
  <si>
    <t>Diseñar los  esquemas preliminares del operativos del Censo económico</t>
  </si>
  <si>
    <t>Matriz de requerimientos para CE</t>
  </si>
  <si>
    <t>Entrega de Documento Diseño Operativo CE</t>
  </si>
  <si>
    <t>La implementación de herramientas de monitoreo, contribuye al  seguimiento de los procesos que soportan la logística y producción de información. La mejora en el aprendizaje, aumenta la capacidad técnica de quienes participan en los operativos de campo.</t>
  </si>
  <si>
    <t>Implementar el programa de monitoreo del área de logística para la mejora del desempeño operativo</t>
  </si>
  <si>
    <t>Diagnóstico y definición de alcance</t>
  </si>
  <si>
    <t>El programa de monitoreos del Área de Logística y Producción información se realiza sobre los  insumos, políticas de operación, procesos, procedimientos, actividades y productos de los planes, programas, proyectos, y encuestas realizadas al interior del Área de Logística y Producción de Información de DANE Central, tomando como marco de referencia, principalmente, el Modelo Integrado de Planeación y Gestión – MIPG.
El alcance del programa se sustenta en  las actividades incluidas en la guía para realizar monitoreos internos del GIT Área de Logística y Producción de Información, que inicia con la recopilación y análisis de la información necesaria para identificar y priorizar los procesos, procedimientos, políticas de control  y criterios específicos de monitoreo, continua con: la elaboración del Programa Anual de Monitoreos Internos, la presentación para aprobación, la socialización con los líderes de proceso, la conformación de los equipos de monitoreo, la recopilación, análisis y evaluación de la información necesaria para adelantar el proceso, la ejecución del proceso según cronograma aprobado, la socialización de resultados, la presentación y análisis de observaciones, objeciones y contradicciones, la suscripción de planes de mejoramiento; y finaliza con la reunión de presentación del informe final.</t>
  </si>
  <si>
    <t>Propuesta de control y monitoreo</t>
  </si>
  <si>
    <t>Se concluye la propuesta de control y monitoreo, con la construcción de los siguientes documentos: Lineamientos, guia ajustada y formatos de programa, lista de chequeo, plan y cronograma.  El 3 de junio se envio por correo electrónico para observaciones por parte de las coordinaciones de GITde Logística, y el GIT de Calidad, Monitoreo y Aprenizaje.</t>
  </si>
  <si>
    <t>Informe Piloto</t>
  </si>
  <si>
    <t>Se encuentra en construcción la propuesta de programa piloto. Documento de insumos y PAMI. Se solicitó reunión con la Coordinadora para continuar con el programa.</t>
  </si>
  <si>
    <t>Evidencias de la Implementación de las herramientas de control</t>
  </si>
  <si>
    <t>Diseñar y publicar los precios de venta al publicos  de los articulos de primera necesidad para monitoreo de los precios</t>
  </si>
  <si>
    <t>Diseñar e implementar el seguimiento semanal de artículos de primera necesidad -PVPAPN</t>
  </si>
  <si>
    <t xml:space="preserve">Se realizan las Especificaciones de validación y cálculo </t>
  </si>
  <si>
    <t>Se realizan las especificaciones de validación y calculo ( finales marzo 2020)para el desarrollo del aplicativo. Se tiene la primera verision del aplicativo de captura ( abril 2020) y se le realizan las diferentes pruebas.Se comienza la recolección y publicacion de información de la investigación.</t>
  </si>
  <si>
    <t>Aplicativo web</t>
  </si>
  <si>
    <t>correo con el link de  aplicativo</t>
  </si>
  <si>
    <t>Correos enviados y recibidos entre los equipos de logistica, sistemas, temática, sobre los temas  de la meta.</t>
  </si>
  <si>
    <t>correo validacion para revisión, correo pruebas aplicativo Mery Huertas,correo requerimientos</t>
  </si>
  <si>
    <t>Reportes diarios  de cobertura</t>
  </si>
  <si>
    <t>Ejemplo reporte diario excel</t>
  </si>
  <si>
    <t xml:space="preserve"> Publicación de resultados en la página web cada semana:  de abril a 30 de agosto </t>
  </si>
  <si>
    <t>link:https://www.dane.gov.co/index.php/estadisticas-por-tema/precios-y-costos/precios-de-venta-al-publico-de-articulos-de-primera-necesidad-pvpapn</t>
  </si>
  <si>
    <t>Rediseñar los indices de construccion pesada con indices de obras civiles para la deflactacion de cuentas nacionales</t>
  </si>
  <si>
    <t>Diseño y recoleccion de deflactores</t>
  </si>
  <si>
    <t>Documento propuesta tecnico económica ICCP rediseño</t>
  </si>
  <si>
    <t>Se desarrolla el documento de propuesta tecnico economica ICCP rediseño y el correo de la ampliación de la canasta ICCP.
Se consiguio realizar las actividades requeridas para salir a campo el 2 de julio según cronograma</t>
  </si>
  <si>
    <t>Correos enviados y recibidos entre los equipos de logistica, sistemas, temática</t>
  </si>
  <si>
    <t>Correo ampliación de canasts</t>
  </si>
  <si>
    <t>Cobertura</t>
  </si>
  <si>
    <t>FONDANE</t>
  </si>
  <si>
    <t>Facilitar las agendas de fortalecimiento de la capacidad de producción de información estadística de las entidades del SEN</t>
  </si>
  <si>
    <t>Diez (10)  convenios  de cobertura nacional y territorial en el marco de las necesidades del SEN</t>
  </si>
  <si>
    <t>Se suscribieron 6 nuevos convenios</t>
  </si>
  <si>
    <t>A la fecha se han suscrito 4 nuevos convenios correspondientes a: 
1. La inclusión de un módulo en la Encuesta de Convivencia y Seguridad Ciudadana con el Ministerio de Justicia
2. La elaboración de las proyección de población por Localidad para Bogotá con la Secretaría Distrital de Planeación
3. Para caracterizar la población en situación de pobreza con el Departamento de Prosperidad Social
4. Realizar la Encuesta Especializada de TIC en Hogares y Empresasa con el Ministerio de Tecnologías de la Información
5. Gran Encuesta Integrada de Hogares con la alcaldía de Medellín
6. Levantamiento de información d ela encuesta mensual de servicios con la secretaria de desarrollo economico de Bogotá</t>
  </si>
  <si>
    <t>Siete (7) contratos interadministrativos para evaluar la implementación de los criterios de calidad de las operaciones estadísticas del SEN</t>
  </si>
  <si>
    <t>Sin evidencia documentada</t>
  </si>
  <si>
    <t xml:space="preserve">Durante el 1er semestre 2020, la DT Medellín realizó contactos verbales con la Secretaría Departamental de Salud y Facultades de Medicina de univeridades, para realizar las 3 capacitaciones a estudiantes de último año de medicina sobre la causa de muerte en el Certificado de Defunción. </t>
  </si>
  <si>
    <t>Durante el 1er semestre 2020, la DT Medellín realizó contactos verbales con Universidades, para realizar convenios de cooperación mutua multipropósitio (capacitación cruzada entre el DANE y las Universidades, grupos focales, conusultas especializadas, uso compartido de infrestructura, apoyo econométrico, entre otros); los cuales se suscribiran el 2° semestre del año.</t>
  </si>
  <si>
    <t>Se recomienda que las evidencias deben estar en los archivos del DANE (de gestión en la dependencia responsable o Central), hacer parte de las Tabla de Retención (TRD) y/o del Inventario de Activos de Información asociados al proceso, y cumplir las normas de gestión documental sobre producción o recepción, distribución, consulta, organización, recuperación y disposición final de los documentos; de forma que esten disponibles para consulta.</t>
  </si>
  <si>
    <t>Las evidencias encuentran en la nube institucional: Clound DANE: https://cloud.dane.gov.co/index.php/apps/files/?dir=/Reportes%20Subdirecci%C3%B3n/Evidencias%20PAA-PEI&amp;fileid=516199</t>
  </si>
  <si>
    <t xml:space="preserve">Fotos, certifica al EXPOSITOR en la conferencia del DANE, Características Poblacionales y su importancia para planear estratégicamente, el 19 de febrero de 2020. </t>
  </si>
  <si>
    <t>Correos con DIMCE y OSI en la preparación del sofware para realizar encuesta digital. Y Ficha Técnica Encuesta de Percepción de la Satisfacción de Contratistas - EPSC</t>
  </si>
  <si>
    <t>ISOLUCION</t>
  </si>
  <si>
    <t>Repositorio Systema44</t>
  </si>
  <si>
    <t>Se evidencia un Diseño de la auditoría con criterios de evaluación casi definitivo o en construcción conjunta con DIRPEN, en el repositorio Systema44.</t>
  </si>
  <si>
    <t>Systema20</t>
  </si>
  <si>
    <t>Seevidención un 1er Borrador de matriz de formulación del Plan de Acción para 2021</t>
  </si>
  <si>
    <t>Página web institucional</t>
  </si>
  <si>
    <t>AUDITOR OCI</t>
  </si>
  <si>
    <t>Armando Sánchez Guevara</t>
  </si>
  <si>
    <t>Hasta el 9 de octubre 2020 no fue posible verificar la evidencia del avance cualitativo y cuantitativo de la meta durante el 1er Semestre 2020, dada la ausencia del Dr. John Jairo Quinchua, a las reuniones citadas via Teams con el equpo humano de la Dirección.</t>
  </si>
  <si>
    <t>Resolución de modificación del Manual Especifico de Funciones y Competencias Laborales</t>
  </si>
  <si>
    <t>Estudio de cumplimiento de requisitos ( revisión de perfiles de los aspirantes de Carrera Administrativa)</t>
  </si>
  <si>
    <t>Registro de actualización del diagnóstico sobre las necesidades y capacidades de las territoriales</t>
  </si>
  <si>
    <t>Documento de unificación de la oferta de fortalecimiento a las territoriales desde las distintas áreas</t>
  </si>
  <si>
    <t>Diseño de sistema de seguimiento a las acciones de fortalecimiento territorial</t>
  </si>
  <si>
    <t>Registro de seguimiento a las acciones de fortalecimiento territorial de las distintas áreas</t>
  </si>
  <si>
    <t xml:space="preserve">Se evidencia 67 indicadores priorizados de los 17 Objetivos de Desarrollo Sosteniebles (ODS) de una matriz de 244 indicadores, su diagóstico e informe de seguimiento, y Planes de Trabajo concertados con área temática se el respositorio llamado Systema44. </t>
  </si>
  <si>
    <t>Se evidencia el avance parcial cualitativo y cuantitativo de los subproductos de la meta en el repositorio Systema44.,como las series de datos calaculados y las fichas metodológicas.</t>
  </si>
  <si>
    <t>Se evidencia el avance parcial cualitativo y cuantitativo de los subproductos de la meta en el repositorio Systema44., como las solicitud de inclusión de otras posibles fuentes de informacion para las operaciones estadísticas.</t>
  </si>
  <si>
    <t>Se evidencia el avance parcial cualitativo y cuantitativo de los subproductos de la meta en el repositorio Systema44,como un documentos preliminar de identificacion de la línea base con 156 indicadores identificados.</t>
  </si>
  <si>
    <t>Se evidencia el avance parcial cualitativo y cuantitativo de los subproductos de la meta en el repositorio Systema44,como la 4a versión de una estrategia de difusión y un calendario de publicaciones.</t>
  </si>
  <si>
    <t>Se evidencia el avance parcial cualitativo y cuantitativo de los subproductos de la meta en el repositorio Systema44,como la conceptualización, una guia de socialización de estadísticas con enfoque de género y propuestas de visores proyectados para el micrositio a incluir en la página web institucional una vez concluido y aprobado.</t>
  </si>
  <si>
    <t>Se evidencia el avance parcial cualitativo y cuantitativo de los subproductos de la meta en el repositorio Systema44,como la inclusión de indicadores con enfoque diferencial en 31 Operaciones Estadísticas y la proyección de inclusión de otros, y cuadros de salida para elmicrositio.</t>
  </si>
  <si>
    <t xml:space="preserve">Se evidencia el avance parcial cualitativo y cuantitativo de los subproductos de la meta en el repositorio Systema44,como una matriz con 215 requqrimiento sde información; y el registro de actividadesconformadopor los informes semanales a la Dirección. </t>
  </si>
  <si>
    <t>Gestionar un (1) programa que fortalezca las capacidades de las territoriales y la relación entre el DANE Central y las sedes de la Entidad</t>
  </si>
  <si>
    <t>Evaluar 20 operaciones estadísticas (10 DANE y 10 entidades del SEN)</t>
  </si>
  <si>
    <t xml:space="preserve">Implementar 2 instrumentos  de calidad (autoevaluación y revisión Sistemica) diseñados en las operaciones estadísticas del DANE y el SEN y realizar prueba a la conceptualización del instrumento Revisiones Focalizadas </t>
  </si>
  <si>
    <t>Realizar dos (2) seminarios orientados a los grupos de interés de los sectores económicos Industria, Comercio y Servicios</t>
  </si>
  <si>
    <t>Medir la percepción de los contratistas de la territorial, mediante la aplicación de una encuesta EPSC y desarrollo de su formulario digital, donde permita calcular el nivel de satisfacción respecto a la calidad y la atención el servicio recibido en cada uno de los procesos de la entidad, durante la ejecución del contrato.</t>
  </si>
  <si>
    <t>Realizar tres (3) capacitaciones a los estudiantes de ultimo año de  medicina para contribuir al mejoramiento de la calidad de la información de los Certificados de defunción, en cuanto a la correcta asignación de la causa de la defunción.</t>
  </si>
  <si>
    <t xml:space="preserve">Suscribir 3 convenios de cooperación  institucional con las Universidades de los departamentos de influencia de la Dirección Territorial Noroccidente </t>
  </si>
  <si>
    <t>Se evidencia el avance parcial cualitativo y cuantitativo de los subproductos de la meta como: 1- Un proyecto de inversión en construcción y. 2- Una mesa de trabajo realizada en junio 2020 con DNP.</t>
  </si>
  <si>
    <t>Se evidencia el avance parcial cualitativo y cuantitativo de los subproductos de la meta como: 1- Se concluyó el proyecto de inversión Modernización de la Gestion Documental del DANE Nacional cuya ficha EBI es 2020011000127. y 2- Se evidencian otros 2 Proyectos de inversión en elaboración</t>
  </si>
  <si>
    <t>Matriz del plan de Acción publicada en la página web institucional (es una de las metas innegociables)</t>
  </si>
  <si>
    <t>La evidencia del avance parcial cualitativo y cuantitativo de los subproductos de la meta esta en la Carpeta nombrada 2° TRIMESTRE, enviada el 9 octubre 2020. Se recomienda que las evidencias deben estar en los archivos del DANE (de gestión en la dependencia responsable o Central), hacer parte de las Tabla de Retención (TRD) y/o del Inventario de Activos de Información asociados al proceso, y cumplir las normas de gestión documental sobre producción o recepción, distribución, consulta, organización, recuperación y disposición final de los documentos; de forma que esten disponibles para consulta.</t>
  </si>
  <si>
    <t>Carpeta nombrada 2° TRIMESTRE.rar</t>
  </si>
  <si>
    <t>Repositorios de la OSI y Office365</t>
  </si>
  <si>
    <t>Se evidencia el avance parcial cualitativo y cuantitativo de los subproductos de la meta de manera que para el 2° semestre se logre Incorporar en el sistema de certificaciones laborales en línea de los contratos generados en 2020 e incluso 2019.</t>
  </si>
  <si>
    <t>Se evidencia el avance parcial cualitativo y cuantitativo de los subproductos de la meta como un Esquema funcional del sistema de información, Formularios para la captura de la información requerida y Documento de generación de reportes.</t>
  </si>
  <si>
    <t>Se evidencia el avance parcial cualitativo y cuantitativo de los subproductos de la meta como un resgistro de asignación de cargas de trabajo operativo, registro diario de la operación logística,  dereuniones semanales y quincenales y comunicaciones a las fuentes.</t>
  </si>
  <si>
    <t>Se evidencia el logro de la meta mediante fotos, certificado al EXPOSITOR en la conferencia del DANE, Características Poblacionales y su importancia para planear estratégicamente, el 19 de febrero de 2020.</t>
  </si>
  <si>
    <t>Durante el 1er semestre 2020 la Dirección Territorial, DIMCE y la OSI  trabajaron en el software para aplicar la encuesta digital a los contratistas, la cual se aplica durante el 2° semestre del año. No obstante, se registran 322 encuestas de percepción de contratistas manuales.</t>
  </si>
  <si>
    <t>Se evidencia el avance parcial cualitativo y cuantitativo de los subproductos de la meta como 6 convenios suscritos con: Ministerio de Justicia, Departamento Admtvo de Prosperidad Social, Fondo de Tecnologias de Información y Comunicación, Secretaría Distrital de Planeación de Bogotá, Ministerio de las TIC y Alcaldía de Medellín.</t>
  </si>
  <si>
    <t xml:space="preserve">Si hay evidencia </t>
  </si>
  <si>
    <t>Se evidenció  información: Listas de asistencia y presentaciones de las sensibilizaciones presenciales  realizadas durante los meses de  enero a marzo de 2020, en las sedes del DANE ubicadas en las ciudades de Quibdó, Medellín, Pasto y Popayán ; también se evidenció un correo electrónico del 25 de marzo de 2020 mediante el cual se  remitió la presentación que contiene la evaluación de la Política de Prevención del Daño Antijurídico diseñada para los años 2020 y 2021, a las Sedes del DANE que no fueron visitadas de manera presencial dada la emergencia sanitaria. La ponderaciòn es acorde con el avance.</t>
  </si>
  <si>
    <t>Se evidenció  información: Proyecto de Resolución modificación Comité́ Directivo V9 Rev. OAJ,  memorando de fecha 22 de abril dirigido al Ing. Andrés Holguin, documento de especificaciones funcionales para el pago de sentencias y conciliaciones, presentación implementación Decreto 1800 del 7 de octubre de 2019 y Matriz de la Política de Prevención del Daño Antijuridico - PPDA .  La ponderaciòn es acorde con el avance.</t>
  </si>
  <si>
    <t>No hay evidencia</t>
  </si>
  <si>
    <t>El subproductos inicia ejecucion en el proximo semestre 2020</t>
  </si>
  <si>
    <t xml:space="preserve"> Se evidenció  la presentación del Proyecto de Ley “Por la cual se expiden disposiciones sobre las estadísticas oficiales en el país, con esta presentación se dio a conocer al Director el Proyecto de Ley, el día 28 de abril de 2020; se observa también el documento titulado Proyecto de Ley Por la cual se expiden disposiciones sobre las estadísticas oficiales en el país_ (003). La ponderaciòn es acorde con el avance.</t>
  </si>
  <si>
    <t>Se evidenció en la carpeta la siguiente información:  Documento en Excel denominado “Informe Cronograma - Mesas de trabajo Proyecto de Ley de estadísticas oficiales”, en  este documento se puede evidencia la información correspondiente a las  6 mesas de trabajo realizadas, las mesas se realizaron con las siguientes áreas del DANE: DIRPEN, DCD, DIMPE, DIG, GIT Cooperación Internacional, Subdirección y la Oficina Asesora Jurídica. La ponderaciòn es acorde con el avance.</t>
  </si>
  <si>
    <t>El subproducto inicia ejecucion en el proximo semestre 2020</t>
  </si>
  <si>
    <t>Se evidenció: Correo electrónico del 26 de marzo, mediante el cual se solicita a DICE la publicación de la normatividad 2019 dentro de la Biblioteca Jurídica Virtual; de igual manera se observa  un archivo en Excel denominado  “normas 2019 publicarse” que contiene la información de 18 normas a publicarse, las normas se publicaron el 26 de marzo de 2020.  La ponderaciòn es acorde con el avance.</t>
  </si>
  <si>
    <t>Se evidenció: Memo PPDA SISTEMAS 01-07-2020 (003), remitido a la Oficina de Sistemas, oficio requerimiento consulta externa BJV, dirigido a DICE y al Banco de Datos; de igual manera, se  evidencia la ruta en la página web de la entidad donde está publicada la información https://www.dane.gov.co/index.php/acerca-del-dane/informacion-institucional/normatividad/guia-normativa-de-operaciones-estadisticas-dane.  La ponderaciòn es acorde con el avance.</t>
  </si>
  <si>
    <t>Se evidenció el documento denominado “Informe -Mesas de trabajo” el cual contiene la información sobre los antecedentes de las mesas de trabajo institucional para el análisis de los convenios y contratos interadministrativos, acuerdos marcos de cooperación, acuerdos de cooperación, contratos internacionales. Se evidencia la circular No. 014 del 28 de mayo de 2020 mediante la cual se dan lineamientos para el funcionamiento de la mesa de trabajo institucional de DANE – FONDANE; de igual manera, se observa correo electrónico del 29 de mayo de 2020, mediante el cual  se remite a las área de DANE  la Circular No. 014 del 28 de mayo de 2020 sobre los “Lineamientos para el funcionamiento de la Mesa de Trabajo Institucional de DANE – FONDANE.  La ponderaciòn es acorde con el avance</t>
  </si>
  <si>
    <t>Se evidenció durante el primer trimestre se realizaron seis (6) Mesas de trabajo institucional para el análisis de los convenios interadministrativos, se pudo evidenciar las diapositivas y la lista de participantes en cada una.   Se observó que el tema  de “Tercerización de la ejecución del Censo Económico”, estuvo a cargo del equipo del Censo Económico y se trató en la mesa del mes de mayo de 2020. Asi mismo  el tema  de “Proceso de conformación del Comité externo Consultivo del Censo Económico, en el marco de la Resolución 2245 de 2019”, estuvo a cargo del equipo del Censo Económico y se trató en la mesa del  mes de abril de 2020, y  el tema  de “Análisis rutas de tercerización del Censo Económico”, estuvo a cargo del equipo del Censo Económico y se trató en la mesa del  mes de junio de 2020. La ponderaciòn es acorde con el avance.</t>
  </si>
  <si>
    <t xml:space="preserve">Se observaron soportes, los cuales se presentan de la siguiente manera:
Documentos Temáticos (6 documentos Word) entre los cuales se destaca los de las temáticas de construcción, Industria, servicios y comercio.
Productos de la UT-Econetria-Uniandes (5 documentos) entre ellos la propuesta técnica y actas de asistencias.
 La ponderacion estimada por el proceso es acorde.  </t>
  </si>
  <si>
    <t xml:space="preserve">Se evidenciaron los  archivos  Productos de la UT-Econetria-Uniandes (5 documentos) entre ellos la propuesta técnica y actas de asistencias.
 La ponderacion estimada por el proceso es acorde.  </t>
  </si>
  <si>
    <t xml:space="preserve">Se observaron soportes de la siguiente manera:
 Documentos Temáticos (6 documentos Word) entre los cuales se destaca los de las temáticas de construcción, Industria, servicios y comercio.
 La ponderacion estimada por el proceso es acorde.  </t>
  </si>
  <si>
    <t xml:space="preserve">Se evidencio los siguinetes archivos 
 Documentos Temáticos (6 documentos Word) entre los cuales se destaca los de las temáticas de construcción, Industria, servicios y comercio.
 Documento Word “Soportes confidenciales”  asociados a los procesos de actualización del directorio estadístico asociado al censo económico
 La ponderacion estimada por el proceso es acorde.  </t>
  </si>
  <si>
    <t xml:space="preserve">Se observaron soportes asi archivo,solicitud Ministerio de Transporte (Registros administrativos del sector y capacitación en el sistema RNDC)
 La ponderacion estimada por el proceso es acorde.  </t>
  </si>
  <si>
    <t>El proceso informa que la  meta fue reprogramada y los avance se presentarán para el III trimestre 2020, la primera actividad tiene fecha de 01/07/2020 al 28/07/2020.</t>
  </si>
  <si>
    <t>El subproducto  aun no ha iniciado, tendra avance para proximo semestre 2020</t>
  </si>
  <si>
    <t xml:space="preserve">Se observa la evidencia archivo, Documento PDF que contiene el formulario ajustado de la GEIH.
 La ponderacion estimada por el proceso es acorde.  </t>
  </si>
  <si>
    <t xml:space="preserve">Se evidencian  8 archivos de Excel los cuales contienen:
Los formularios de tratamiento del 1 al 8.
 La ponderacion estimada por el proceso es acorde.  </t>
  </si>
  <si>
    <t xml:space="preserve">Se evidencio el  Deflactor IAFOC – IPOC, con los siguientes soportes 
Ponderaciones a nivel de actividad y capitulo para rediseño indicador nominal y para el calculo del deflactor.
Niveles básicos por tipo de costos.
Niveles flexible con las clasificaciones necesarias para el calculo de los deflactores.
Manual de especificaciones para dar inicio a las actividades preoperativas de la prueba piloto.
Ruta: Ubicación equipo jpcardosot, D:\Coordinación deflactores\Deflactor IAFOC\Carga Matriz\Carga contingencia\Nueva Matriz\SINTESIS\Evidencia plan de Acción II trimestre ( se adjunta imagen word).
 Las evidencias presentadas para esta meta se detallan en documento en Word ya que la Temática de Deflactores considera que por temas de confidencialidad y reserva estadística no puede hacer entrega de los productos mencionados anteriormente.
 La ponderacion estimada por el proceso es acorde.  </t>
  </si>
  <si>
    <t xml:space="preserve"> Evidencia Deflactor Alojamiento
Resultado de los ejercicios de construcción de deflactores tipo quantum y Fishser.
Ruta: Ubicación equipo jpcardoso, D:\Coordinación deflactores\Deflactor Hoteles\Evidencia Plan de Acción II, (se adjunta imagen word)
 Las evidencias presentadas para esta meta se detallan en documento en Word ya que la Temática de Deflactores considera que por temas de confidencialidad y reserva estadística no puede hacer entrega de los productos mencionados anteriormente.
 La ponderacion estimada por el proceso es acorde.  </t>
  </si>
  <si>
    <t xml:space="preserve">Evidencia Deflactor de telecomunicaciones.
Contiene: Formulario para prueba piloto,Presentación avances, Formato metodológico.
 Ruta: Ubicación equipo jpcardosot D:\Coordinación deflactores\Deflactor Telecomunicaciones\Plan de Acción II trimestre, se soporta (con imagen word)
 Las evidencias presentadas para esta meta se detallan en documento en Word ya que la Temática de Deflactores considera que por temas de confidencialidad y reserva estadística no puede hacer entrega de los productos mencionados 
 La ponderacion estimada por el proceso es acorde.  </t>
  </si>
  <si>
    <t xml:space="preserve">Evidencia inflactor IPI. Gestion de información, Plan de trabajo IPI Inflactor.
Ruta: Ubicación equipo jpcardosot, D:\Coordinación deflactores\IPI Inflactor, (se soporta con imagen word)
 Las evidencias presentadas para esta meta se detallan en documento en Word ya que la Temática de Deflactores considera que por temas de confidencialidad y reserva estadística no puede hacer entrega de los productos mencionados anteriormente.  La ponderacion estimada por el proceso es acorde.  </t>
  </si>
  <si>
    <t xml:space="preserve">Evidencia Informe Deflactores, Informe de Deflactores IPOC entrega de ponderaciones a temática de infraestructura.
Informe de Deflactores telecomunicaciones: Redefinición metodológica del deflactor de telecomunicaciones e informe de conclusiones reuniones con asesores DANE.
Ruta: Ubicación equipo jpcardosot,  D:\Coordinación deflactores\Reporte plan de acción II trimestre 200 (informe deflactores), (se soporta con imagen word)
 Las evidencias presentadas para esta meta se detallan en documento en Word ya que la Temática de Deflactores considera que por temas de confidencialidad y reserva estadística no puede hacer entrega de los productos mencionados anteriormente.  La ponderacion estimada por el proceso es acorde.  
 </t>
  </si>
  <si>
    <t xml:space="preserve">Se evidencian los archivos que contienen Presentación Diagnostico marco2018
Presentación  Diagnostico marco 2018- Análisis de probabilidades de inclusión.
Documento Word Metodología del diagnóstico del marco
Documento Excel con la muestra maestra
 La ponderacion estimada por el proceso es acorde.  </t>
  </si>
  <si>
    <t xml:space="preserve"> Se evidencia correo electrónico con fecha de 19-06-2020 enviado a la DIG y Logística con las muestras de ECC, ENUT, ECV, ECSC-piloto y Rediseño GEIH-piloto seleccionadas con el Marco 2018.  La ponderacion estimada por el proceso es acorde.  </t>
  </si>
  <si>
    <t xml:space="preserve">Este subproducto fue cumplido en el primer semestre la evidencia se encuentra en la cual se muestra en la ruta D:\Backup dmcastilloc\PLAN DE ACCIÓN\2020\EVIDENCIAS\61\61.1.  La ponderacion estimada por el proceso es acorde.  </t>
  </si>
  <si>
    <t xml:space="preserve">se evidencio  el inicio de  23 metodologías entre ellas la de operación estadísticas del IPI y la EDUC.  La ponderacion estimada por el proceso es acorde.  </t>
  </si>
  <si>
    <t xml:space="preserve">Se evidencio  el inicio de 24 fichas metodologías entre ellas la de operación estadísticas del ECG y la EDIT.  La ponderacion estimada por el proceso es acorde.  </t>
  </si>
  <si>
    <t xml:space="preserve">Se  evidenciaron los archivos: PDF Deflactor Alojamiento28042020, Base de datos Pesos_fijos.R, Base de datos  Prom.R
Excel Q1_154.  La ponderacion estimada por el proceso es acorde.  </t>
  </si>
  <si>
    <t xml:space="preserve"> Se observaron las tarjetas de ayuda donde se evidencian las 3 preguntas definidas.  La ponderacion estimada por el proceso es acorde.  </t>
  </si>
  <si>
    <t xml:space="preserve">Se evidencia archivo de Excel que muestra el Formato pruebas cognitivas_06_12_2019.  La ponderacion estimada por el proceso es acorde.  </t>
  </si>
  <si>
    <t xml:space="preserve">se evidencia documento técnico sobre la necesidad de post estratificación y recalibración de la ECV 2010-2019.  La ponderacion estimada por el proceso es acorde.  </t>
  </si>
  <si>
    <t xml:space="preserve">Se observo el avance presentado una lectura, se presenta bibliografía del documento leído UNITED NATIONS ECONOMIC COMMISSION FOR EUROPE CONFERENCE OF EUROPEAN STATISTICIANS. La ponderacion estimada por el proceso es acorde.  </t>
  </si>
  <si>
    <t xml:space="preserve">Se observaron las actas de las reuniones; acta con fecha de 08/04/2020, tema tratado “Reunión catastro multipropósito” y acta con fecha de 22/05/2020, tema tratado “Reunión avances IPPR DANE-Banco de la República”. La ponderacion estimada por el proceso es acorde.  </t>
  </si>
  <si>
    <t>La actividad tiene fecha inicio  1 de julio de 2020 y fecha finalizacion 15 de diciembre de 2020</t>
  </si>
  <si>
    <t xml:space="preserve">Se observo evidencia  AJUSTE_CALIBRADO_2005_JCTM_V20200413 y Plantilla para suavizar_Gray_Colombia_RETRO1985, en  la siguiente ruta:  https://www.dane.gov.co/index.php/estadisticas-por-tema/demografia-y-poblacion/proyecciones-de-poblacion; esta meta tiene fecha de cierre en el mes de diciembre 2020, por lo tanto se espera contar con los avances y evidencias correspondiente al desarrollo de la misma por parte de la Direccion de Censos y Demografia y que esten debidamente almacenados. La ponderacion es acorde con lo proyectado por la DCD bajo la herramienta teams .  La ponderacion estimada por el proceso es acorde.  </t>
  </si>
  <si>
    <t xml:space="preserve">Se observa archivo denominado “Metodologia censo habitantes de la calle 2020”, asi mismo se proyectaron bajo la herramienta de teams los siguientes archivos:
a) CHC_Manual_Analista_de_Informacion_V2
b) Formatos operativos CHC
c) PES-CHC-MA-001 Manual de recolección y conceptos básicos _2020
d) PES-CHC-MCC-002 V3 Manual coordinación
e) PES-CHC-MDI-002 Manual de diligenciamiento CHC
f) PES-CHC-MOP-001 Manual de supervision V2 (7) 
g) PES-CHC-MOP-001 Manual de supervision V2 (7)
h) PES-CHC-MOP-002 Diseño Operativo 15_06_2020
La ponderacion es acorde con lo proyectado por la DCD bajo la herramienta teams. 
</t>
  </si>
  <si>
    <t>El subproducto aun no ha iniciado  por la  actual coyuntura de emergencia economica</t>
  </si>
  <si>
    <t xml:space="preserve">Se evidencio los siguientes archivos:  CHC_Manual_Analista_de_Informacion_V2, Formatos operativos CHC, PES-CHC-MA-001 Manual de recolección y conceptos básicos _2020, PES-CHC-MCC-002 V3 Manual coordinación,  PES-CHC-MDI-002 Manual de diligenciamiento CHC, PES-CHC-MOP-001 Manual de supervision V2 (7), PES-CHC-MOP-001 Manual de supervision V2 (7), PES-CHC-MOP-002 Diseño Operativo 15_06_2020, esta meta tiene fecha de cierre en el mes de noviembre 2020, por lo tanto se espera contar con los avances y evidencias correspondiente al desarrollo de la misma por parte de la Direccion de Censos y Demografia y que esten debidamente almacenados. La ponderacion es acorde con lo proyectado por la DCD bajo la herramienta teams  
</t>
  </si>
  <si>
    <t xml:space="preserve">Se observo imagen word proyectada por la herramienta teams "cuadros de salida" el proceso manifesto que se  encuentra pendiente la confirmación de los datos de la cuenta por parte de la Gobernación de San Andrés, donde DANE debe realizar el reintegro de los recursos no ejecutados, se espera en el proximo seguimiento obtener el avance y la evidencia que permita concluir la finalizacion de esta meta. La ponderacion estimada por el proceso es acorde.  </t>
  </si>
  <si>
    <t xml:space="preserve">Se pudo observar a traves de la herramienta teams, dos archivos proyectados por la DCD  1) Contiene la estructura del REBP  y 2) Archivo denominado PR_INTEGRACION, PR_INTEGRACION_PRIMER_RA, se espera para el proximo seguimiento contar con la metodología de emparejamiento actualizada  del REBP, junto con las respectivas evidencias a que haya lugar, La ponderacion estimada por el proceso es acorde,  con las evidencias proyectadas por parte de la DCD.
</t>
  </si>
  <si>
    <t xml:space="preserve">Se evidencia archivo en Excel con seguimiento de la  Integración del REBP Nacional para Plan de Acción. La ponderacion estimada por el proceso es acorde.  </t>
  </si>
  <si>
    <t xml:space="preserve">Se realizó el cargue, estandarización  en los siguientes registros administrativos: 
RNEC, BDUA, BDEX, COMPENSAR EPS, CAPITAL SALUD, SAVIA SALUD, COMPARTA EPS, EMSSANAR, MUTUAL SER EPS, SALUD TOTAL, SANITAS, FAMISANAR, el desarrollo de esta actividad inicio el 1 de mayo de 2020, se espera obtener los avances correspondientes junto con las evidencias a aque haya lugar, ya que la fecha finalizacion es diciembre se 2020, La ponderacion estimada por el proceso es acorde.  
</t>
  </si>
  <si>
    <t xml:space="preserve">Se evidneica archivo Word: Bitácora cobertura de REBP frente a CNPV 2018, y  Excel con Contraste municipal  CNPV-REBP. La ponderacion estimada por el proceso es acorde.  
</t>
  </si>
  <si>
    <t xml:space="preserve">Se observo archivo del 20200327_Análisis vulnerabilidad sociodemográfica  frente al COVID 19 (V3) y presentación con 20200416_Indice de Vulnerabilidad_COVID19 V1. La ponderacion estimada por el proceso es acorde.  </t>
  </si>
  <si>
    <t>Actividad con fecha de inicio 1 de junio de 2020, se observo socialización del plan de trabajo al grupo interno  y se evidenciaron 2 presentaciones de fecha 19 y 30 de junio respectivamente. Se espera para el proximo seguimiento el desarrollo de la actividad junto con sus ya que la meta tiene fecha finalizacion el mes de diciembre de 2020. La ponderacion es acorde con la evidencias proyectadas por la DCD bajo la herramientas teams.</t>
  </si>
  <si>
    <t xml:space="preserve">Se evidencia matriz en Excel  CNPV2018_DICHOG_28DIC17_ECenso_57_20180105_ConCategorias. La ponderacion estimada por el proceso es acorde.  </t>
  </si>
  <si>
    <t xml:space="preserve">Se evidencio archivo word con la Ficha Comentarios UNECE_11jun. La ponderacion estimada por el proceso es acorde.  </t>
  </si>
  <si>
    <t>Se evidencia la ficha _Ficha_Encuesta de Migración, proyectada por la DCD, se espera obtener el avance de la actividad junto con las evidencias que permitan culminar con la elaboraciòn del anteproyecto para la encuesta de migración interna, activdiad con fecha inicio 1 de abril de 2020 y finlizacion diciembre de 2020.  La ponderacion es acorde a la al periodo evaluado.</t>
  </si>
  <si>
    <t xml:space="preserve">Actividad con fecha de inicio 1 de enero 2020 y fecha finalizaciòn 31 de marzo 2020, la Direcciòn de Censos y Demografia informo que la meta se ejecuto en el primer trimestre 2020. Sin embargo la evidencia es el archivo DSO-MET-CNM-001-B1_v3.  La ponderacion estimada por el proceso es acorde.  </t>
  </si>
  <si>
    <t xml:space="preserve">Actividad con fecha de inicio 1 de enero 2020 y fecha finalizaciòn 31 de marzo 2020, la Direcciòn de Censos y Demografia informo que la meta se ejecuto en el primer trimestre 2020. Sin embargo la evidencia son los  archivos 20200217_Cuestionario_Censo_ Minero_PFoc, Instrumento de recolección en excel. La ponderacion estimada por el proceso es acorde.  
</t>
  </si>
  <si>
    <t xml:space="preserve">Actividad con fecha de inicio 1 de enero 2020 y fecha finalizaciòn 31 de marzo 2020, la Direcciòn de Censos y Demografia informo que la meta se ejecuto en el primer trimestre 2020. Sin embargo la DCD proyecto evidencia 20200331_DISEÑO_OPERATIVO_CM. La ponderacion estimada por el proceso es acorde.  </t>
  </si>
  <si>
    <t xml:space="preserve">Actividad con fecha de inicio 1 de enero 2020 y fecha finalizaciòn 31 de marzo 2020, la Direcciòn de Censos y Demografia informo que la meta se ejecuto en el primer trimestre 2020. Sin embargo la DCD proyecto evidencia Presupuesto (plan general en Word) y archivo excel presupuesto CM_2020. La ponderacion estimada por el proceso es acorde.  
</t>
  </si>
  <si>
    <t xml:space="preserve">Actividad con fecha de inicio 1 de julio 2020 y fecha final 15 de diciembre 2020, por tanto se espera obtener el desarrollo de la activdiad en el proximo semestre, junto con las evidencias que soporte el avance. </t>
  </si>
  <si>
    <t>Actividad con fecha de inicio 1 de julio 2020 y fecha final 15 de diciembre 2020, por tanto se espera obtener el desarrollo de la activdiad en el proximo semestre, junto con las evidencias que soporte el avance.</t>
  </si>
  <si>
    <t xml:space="preserve">La Direccion de Censos y Demografia proyecta por medio de la herramienta teams evidencia de  3 correos electrónicos; actas, bases y creación de usuarios y  2 bases de nacimientos y respuesta de solicitud para cruce de información, se espera obtener el avance de las actividades en el proximo semestre ya que la fecha de finalizacion es 31 de diciembre de 2020.La ponderaciòn es acorde con las evidenccias observadas. </t>
  </si>
  <si>
    <t xml:space="preserve">Se pudo observar archivo PDF del radicado 202013000000123161 , respuesta solicitud bases para cruce de infromacion  ICBF-DANE, bases de defunciones, creacion de usuarios del sistema RUAF, Notarios con funcion de regsitro civil, acta reunion UNFPA-DANE RNEC-ASOREDIPAR_26 junio 2020.La ponderacion estimada por el proceso es acorde.  </t>
  </si>
  <si>
    <t xml:space="preserve">EvidenciaQ2-1.DesarrolloBloomberg. La ponderacion estimada por el proceso es acorde.  </t>
  </si>
  <si>
    <t xml:space="preserve">Se observa imagen de word  del  correo de cruces de base de datos con la Registraduria Nacional del Estado Civil, en el cual se comparte el archivo con los registro que NO cruzaron con las bases del Registro Civil de Nacimientos. Se espera que se continue con el avance y el soporte de las evidencias por parte de la DCD. La ponderacion estimada por el proceso es acorde.  </t>
  </si>
  <si>
    <t xml:space="preserve">Actividad con fecha de inicio 2 de enero de 2020 y fecha final 30 de junio de 2020 , la Direcciòn de Censos y Demografia informa que la actividad se cumplio en el trimestre 2020, sin embargo se observa las siguientes evidencias: Imagen word la base oracle, DICCIONARIO.NF.export(IRIS), archivos excel Excel con Diferencias Codificación Revisión MPM-hojaMCLC(IRIS-comparacion Excel: RTA. Diferencias Codificación Revisión DPMB(IRIS-comparacion), por tanto la actividad ya esta ejecutada. La ponderacion estimada por el proceso es acorde.  
</t>
  </si>
  <si>
    <t xml:space="preserve">Se evidencia el diccionario: .DICCIONARIO.NF.export(IR. La ponderacion estimada por el proceso es acorde.  </t>
  </si>
  <si>
    <t xml:space="preserve">Se evidencia pantallazo de la versión del aplicativo. La ponderacion estimada por el proceso es acorde.  </t>
  </si>
  <si>
    <t xml:space="preserve">Se evidencia 2 archivos en Excel: Diferencias Codificación Revisión MPM-hojaMCLC(IRIS-comparacion), RTA.2020 01 21 Diferencias Codificación Revisión DPMB(IRIS-comparacion). La ponderacion estimada por el proceso es acorde.  
</t>
  </si>
  <si>
    <t xml:space="preserve">Se observa evidencias archivo excel denominado " FORMATO INTERCULTURAL DE NOTIFICACIÓN DE NACIMIENTO Y REGISTRO PARA EL PUEBLO WUYUU, el cual esta  pendiente la socialización del formato, debido a la actual emergencia saniataria el componente de contrataciòn no se podido realizar, actividad con fecha de cierre  15 de diciembre de 2020, se epera que la actividad continue con el avance esperado. La ponderacion estimada por el proceso es acorde.  </t>
  </si>
  <si>
    <t>Se observo  las rutas  \\mapasige\GESTION_DIG\2020\06_PLAN DE ACCION\PAI - II Trim 2020\Evidencias\DirectorioEstadistico_META1.pdf,  que contiene la preparación de los insumos para el proceso de actualización del DEST. La evidencia de Asignación Estructuración PILA 202005, asignación para la estructuración de los primeros 5 meses del año 2020 del proveedor PILA. La ponderacion estimada por el proceso es acorde.</t>
  </si>
  <si>
    <t>Se evidencio las rutas \\mapasige\GESTION_DIG\2020\06_PLAN DE ACCION\PAI - II Trim 2020\Evidencias\DirectoriosectorPublico_META1_1.pdf  de actualización del directorio público y la actualización al documento de Diseño del Visor del Sector público.  La ponderacion estimada por el proceso es acorde.</t>
  </si>
  <si>
    <t>Se evidencio las ruta \\mapasige\GESTION_DIG\2020\06_PLAN DE ACCION\PAI - II Trim 2020\Evidencias\MGN_META2.docx de cada uno de los productos 1 de la MGN. La ponderacion estimada por el proceso es acorde.</t>
  </si>
  <si>
    <t>Se evidencio las ruta \\mapasige\GESTION_DIG\2020\06_PLAN DE ACCION\PAI - II Trim 2020\Evidencias\MGN_META2.docxde cada uno de los productos 2 de la MGN. La ponderacion estimada por el proceso es acorde.</t>
  </si>
  <si>
    <t xml:space="preserve">Se evidencio las ruta \\mapasige\GESTION_DIG\2020\06_PLAN DE ACCION\PAI - II Trim 2020\Evidencias\MGN_META2.docx de cada uno de los productos 3 de la MGN. La ponderacion estimada por el proceso es acorde. </t>
  </si>
  <si>
    <t xml:space="preserve">Se evidencio la ruta .  \\mapasige\GESTION_DIG\2020\06_PLAN DE ACCION\PAI - II Trim 2020\Evidencias\MMRA_META3.docx  que muestra la actualización de la variable cobertura de tierra de los 6.136 conglomerados.  La ponderacion estimada por el proceso es acorde. </t>
  </si>
  <si>
    <t xml:space="preserve">Se evidencio la ficha de sesión, su presentación y evaluación de la sesión, en la ruta . \\mapasige\GESTION_DIG\2020\06_PLAN DE ACCION\PAI - II Trim 2020\Evidencias\ProgramaFortalecimiento_META4_1.rar. La ponderacion estimada por el proceso es acorde. </t>
  </si>
  <si>
    <t xml:space="preserve">Se evidencio  las propuestas metodológicas para la formulación de indicadores ODS, actualización del MGN en el marco del convenio Colciencias - ENA  y uso de integración de información en el marco del MEGA , en la ruta \\mapasige\GESTION_DIG\2020\06_PLAN DE ACCION\PAI - II Trim 2020\Evidencias\UsoIntegracionInformacion_META4_2.rar. La ponderacion estimada por el proceso es acorde. </t>
  </si>
  <si>
    <t xml:space="preserve">Se evidencio  las estrategias de capacitaciones desde las áreas de Generación de Productos, Recuentos, Servicios Web y Censo Económico, en la ruta .    \\mapasige\GESTION_DIG\2020\06_PLAN DE ACCION\PAI - II Trim 2020\Evidencias\FortalecimientoTerritoriales_META4_3.rar,  La ponderacion estimada por el proceso es acorde. </t>
  </si>
  <si>
    <t xml:space="preserve">Se evidencio el documento  de formulación metodológica de prueba de indicadores ODS y guía que ilustra referentes de la difusión de los indicadores ODS a nivel mundial, en la ruta . \\mapasige\GESTION_DIG\2020\06_PLAN DE ACCION\PAI - II Trim 2020\Evidencias\indicadoresODS_META5_1.rar,  La ponderacion estimada por el proceso es acorde. </t>
  </si>
  <si>
    <t xml:space="preserve">Se evidencio el documento metodológico; artículo científico; scripts; información geográfica y material de socialización (capacitación y presentación final), en la ruta \\mapasige\GESTION_DIG\2020\06_PLAN DE ACCION\PAI - II Trim 2020\Evidencias\ProyectoI&amp;D_META5_2.rar, La ponderacion estimada por el proceso es acorde. </t>
  </si>
  <si>
    <t xml:space="preserve">Se evidencio  las rutas repositorios de los productos de geoanalítica y geovisualización, en la ruta .    \\mapasige\GESTION_DIG\2020\06_PLAN DE ACCION\PAI - II Trim 2020\Evidencias\ProductosModelamiento_META6.rar. La ponderacion estimada por el proceso es acorde. </t>
  </si>
  <si>
    <t xml:space="preserve">Se evidencio las rutas de visualización de los geovisores y sus actualizaciones con la descripción de cada producto, en la ruta .    \\mapasige\GESTION_DIG\2020\06_PLAN DE ACCION\PAI - II Trim 2020\Evidencias\Geoportal_META7.pdf.  La ponderacion estimada por el proceso es acorde. 
</t>
  </si>
  <si>
    <t xml:space="preserve">Se evidencio  las rutas y el detalle de los pilotos del proyecto de gobernanza y los proyectos en operación, en la ruta .     \\mapasige\GESTION_DIG\2020\06_PLAN DE ACCION\PAI - II Trim 2020\Evidencias\politicaGobernanza_META8.pdf. La ponderacion estimada por el proceso es acorde.    </t>
  </si>
  <si>
    <t xml:space="preserve">
Se evidencio  las rutas de los productos web y los App Móvil en apoyo a las operaciones estadísticas. \\mapasige\GESTION_DIG\2020\06_PLAN DE ACCION\PAI - II Trim 2020\Evidencias\Geoservicios_META9.pdf.  La ponderacion estimada por el proceso es acorde.    
</t>
  </si>
  <si>
    <t xml:space="preserve">
Se evidencio el consolidado de los 2011 requerimientos atendidos  por comunicación proyectada y la atención a consultas, en la ruta .    \\mapasige\GESTION_DIG\2020\06_PLAN DE ACCION\PAI - II Trim 2020\Evidencias\Estratificacion_META10.pdf. La ponderacion estimada por el proceso es acorde.  
</t>
  </si>
  <si>
    <t xml:space="preserve">Se observaron  archivos registros del análisis, para el trimestre 1.  La ponderacion estimada por el proceso es acorde.    </t>
  </si>
  <si>
    <t xml:space="preserve">Se observaron archivos cronograma ajustado con las nuevas fechas de entrega en archivo pdf. Carpeta Trimestre 1, Correos con estudio y socialización de los tiempos de entrega. Carpeta Trimestre 1.  La ponderacion estimada por el proceso es acorde.    </t>
  </si>
  <si>
    <t xml:space="preserve">Se observaron archivos de sensibilización a las fuentes. Carpeta Trimestre 1.  La ponderacion estimada por el proceso es acorde.    </t>
  </si>
  <si>
    <t xml:space="preserve">Se evidencio carpeta con productos de publicación. Carpeta Trimestre 1.  La ponderacion estimada por el proceso es acorde.    </t>
  </si>
  <si>
    <t xml:space="preserve">Se evidencio archivo Excel Ejercicio ISE - Sectores Económicos. Carpeta Trimestre 1.  La ponderacion estimada por el proceso es acorde.    </t>
  </si>
  <si>
    <t xml:space="preserve">Se observo archivo registro de la evaluación. Carpeta Trimestre 1.  La ponderacion estimada por el proceso es acorde.    </t>
  </si>
  <si>
    <t xml:space="preserve">Se observo archivo Pruebas. Carpeta Trimestre 1.  La ponderacion estimada por el proceso es acorde.    </t>
  </si>
  <si>
    <t xml:space="preserve">Se observo la carpeta comprimida en ZIP. Archivos de publicación ISE. Carpeta Trimestre 1.  La ponderacion estimada por el proceso es acorde.    </t>
  </si>
  <si>
    <t xml:space="preserve">Se evidencio el documento presentación propuesta módulo y herramienta analítica. Carpeta Trimestre 2.  La ponderacion estimada por el proceso es acorde.    </t>
  </si>
  <si>
    <t xml:space="preserve">Se observo el documento presentación propuesta módulo y herramienta analítica. Carpeta Trimestre 2.  La ponderacion estimada por el proceso es acorde.    </t>
  </si>
  <si>
    <t xml:space="preserve">Se evidencio la presentación de modelos explorados y aplicados preliminar. Carpeta Trimestre 2.  La ponderacion estimada por el proceso es acorde.    </t>
  </si>
  <si>
    <t xml:space="preserve">Se visualiza un archivo único de trabajo, en donde reposa la evidencia de los 4 subproductos. El avance para el Trimestre 1, presenta hojas de trabajo independientes, para el Trimestre 2, el archivo da cuenta de las series de los 4 subproducto cargadas en el sistema. La ponderacion estimada por el proceso es acorde.    </t>
  </si>
  <si>
    <t xml:space="preserve">Esta meta empezó a ejecutarse en el segundo trimestre, se observo documento Word con diagnóstico información disponible y faltante. Carpeta Trimestre 2
 La ponderacion estimada por el proceso es acorde.    </t>
  </si>
  <si>
    <t xml:space="preserve">Se evidencio el archivo Excel con matriz preliminar de indicadores. Carpeta Trimestre 2.  La ponderacion estimada por el proceso es acorde.    </t>
  </si>
  <si>
    <t xml:space="preserve">Se observo el archivo Word exploración metodológica inicial. Carpeta Trimestre 1 y el archivo con cronograma. Carpeta Trimestre 2.  La ponderacion estimada por el proceso es acorde.    </t>
  </si>
  <si>
    <t xml:space="preserve">Se logro evidencia bajo la herramienta teams el documento plan general. Carpeta Trimestre 2.  La ponderacion estimada por el proceso es acorde.    </t>
  </si>
  <si>
    <t xml:space="preserve">Se logro evidenciar Cronograma Bioeconomía en archivo Excel. Carpeta Trimestre 1.  La ponderacion estimada por el proceso es acorde.    </t>
  </si>
  <si>
    <t xml:space="preserve">Se observo el Plan general Bioeconomía en archivo PDF. Carpeta Trimestre 2.  La ponderacion estimada por el proceso es acorde.    </t>
  </si>
  <si>
    <t xml:space="preserve">Se observo el documento diseño Bioeconomía en archivo PDF. Carpeta Trimestre 2.  La ponderacion estimada por el proceso es acorde.    </t>
  </si>
  <si>
    <t xml:space="preserve">Se observo el Cronograma Economía Circular en archivo Excel. Carpeta Trimestre 1.  La ponderacion estimada por el proceso es acorde.    </t>
  </si>
  <si>
    <t xml:space="preserve">Se evidencio el Plan general Economía Circular en archivo PDF. Carpeta Trimestre 2.  La ponderacion estimada por el proceso es acorde.    </t>
  </si>
  <si>
    <t xml:space="preserve">Se evidencio el documento diseño Economía Circular en archivo PDF. Carpeta Trimestre 2.  La ponderacion estimada por el proceso es acorde.    
</t>
  </si>
  <si>
    <t xml:space="preserve">Se observaron los siguientes archivos Documentos investigación metodológica activos minero-energéticos. Carpeta Trimestre 1
Documento Conceptual y Metodológico activos minero-energéticos. Carpeta Trimestre 2.  La ponderacion estimada por el proceso es acorde.    </t>
  </si>
  <si>
    <t xml:space="preserve">Se observo bajoo la herramientas teams los archivo documentos investigación metodológica activo suelo. Carpeta Trimestre 1 y documento Conceptual y Metodológico activo suelo. Carpeta Trimestre 2.  La ponderacion estimada por el proceso es acorde.    </t>
  </si>
  <si>
    <t xml:space="preserve">Para esta evidenca se aclara que  el  Subproducto 1 y 2: Archivo en Excel consolidada corrientes y constantes. Carpeta Trimestre 1, se observa archivo  Base Excel precios corrientes. Carpeta Trimestre 2.  La ponderacion estimada por el proceso es acorde.    </t>
  </si>
  <si>
    <t xml:space="preserve">Se evidencio el  archivo Base Excel precios constantes. Carpeta Trimestre 2.  La ponderacion estimada por el proceso es acorde.    </t>
  </si>
  <si>
    <t xml:space="preserve">Se observo el Anexo Excel Retropolación publicado - Archivo Word Nota metodológica. Carpeta Trimestre 2.y  la publicación se encuentra disponible en el siguiente enlace: https://www.dane.gov.co/index.php/estadisticas-por-tema/cuentas-nacionales/agregados-macroeconomicos-retropolacion-base-2015.  La ponderacion estimada por el proceso es acorde.    </t>
  </si>
  <si>
    <t xml:space="preserve">Se evidencio el documento Word con metodología en versión preliminar. Carpeta Trimestre 1.  La ponderacion estimada por el proceso es acorde.    </t>
  </si>
  <si>
    <t xml:space="preserve">
Se evidencio documento PDF con metodología revisada y publicada en Isolucion. Carpeta Trimestre 2. La metodología se encuentra publicada en el siguiente enlace: http://isolucionpro.dane.gov.co/Isolucion40Dane/Administracion/frmFrameSet.aspx?Ruta=Li4vRnJhbWVTZXRBcnRpY3Vsby5hc3A/UGFnaW5hPUJhbmNvQ29ub2NpbWllbnRvRGFuZS81LzU1YTdmYTJlM2YxZDRlYjNhYTZjNDg4OTM4NTNhNDg2LzU1YTdmYTJlM2YxZDRlYjNhYTZjNDg4OTM4NTNhNDg2LmFzcCZJREFSVElDVUxPPTE1NDEx.
 La ponderacion estimada por el proceso es acorde.    
</t>
  </si>
  <si>
    <t xml:space="preserve">
Se evidencio documento PDF con metodología revisada y publicada en Isolucion. Carpeta Trimestre 2. La metodología se encuentra publicada en el siguiente enlace: http://isolucionpro.dane.gov.co/Isolucion40Dane/Administracion/frmFrameSet.aspx?Ruta=Li4vRnJhbWVTZXRBcnRpY3Vsby5hc3A/UGFnaW5hPUJhbmNvQ29ub2NpbWllbnRvRGFuZS81LzU1YTdmYTJlM2YxZDRlYjNhYTZjNDg4OTM4NTNhNDg2LzU1YTdmYTJlM2YxZDRlYjNhYTZjNDg4OTM4NTNhNDg2LmFzcCZJREFSVElDVUxPPTE1NDEx
La ponderacion estimada por el proceso es acorde.    
</t>
  </si>
  <si>
    <t xml:space="preserve">Se observo el catálogo en archivo Word y Excel homologados. Carpeta Trimestre 1. La ponderacion estimada por el proceso es acorde.    
</t>
  </si>
  <si>
    <t xml:space="preserve">Para este subproducto se observo las carpetas con archivos trabajados. Carpeta Trimestre 2. La ponderacion estimada por el proceso es acorde.    
</t>
  </si>
  <si>
    <t xml:space="preserve">Se observo los  catálogos en archivo Word y Excel homologados. Carpeta Trimestre 1.La ponderacion estimada por el proceso es acorde.    
</t>
  </si>
  <si>
    <t xml:space="preserve">Se observo el  Informe Técnico de la revisión de resultados. La ponderacion estimada por el proceso es acorde.    
</t>
  </si>
  <si>
    <t xml:space="preserve">Se observo carpetas con archivos trabajados. Carpeta Trimestre 2. La ponderacion estimada por el proceso es acorde.    
</t>
  </si>
  <si>
    <t xml:space="preserve">Se observo  el avance del documento con título “RPPI Practical Compilation Guide” que permite realizar el análisis de cobertura y calidad de las bases de datos disponibles. La ponderacion estimada por el proceso es acorde.  </t>
  </si>
  <si>
    <t xml:space="preserve">Se observan los Formato nacimientos_con_instructivo_Recibido PalabrerosV9_wayu. La ponderacion estimada por el proceso es acorde. </t>
  </si>
  <si>
    <t xml:space="preserve">Se evidencio  las rutas de los productos web y los App Móvil en apoyo a las operaciones estadísticas. \\mapasige\GESTION_DIG\2020\06_PLAN DE ACCION\PAI - II Trim 2020\Evidencias\Geoservicios_META9.pdf.  La ponderacion estimada por el proceso es acorde.   </t>
  </si>
  <si>
    <t xml:space="preserve">Se evidencio  documentos relacionados con el plan de trabajo y se presenta el modelo racional y lógico de alcaldía y la SSP, en la ruta \\mapasige\GESTION_DIG\2020\06_PLAN DE ACCION\PAI - II Trim 2020\Evidencias\SIGESCO_META11.rar. Asi mismo el proceso informa que solicito a  OPLAN la modificación del alcance y ampliación de la acción para la fase de desarrollo del proyecto SIGESCO  según correo electrónico enviado por la Dirección Técnica de Geoesdística el 18 de junio y ratificado por OPLAN el 23 de junio.  y aclara  La ponderacion estimada por el proceso es acorde.  
 </t>
  </si>
  <si>
    <t xml:space="preserve">Se evidencio  documentos relacionados con el plan de trabajo y se presenta el modelo racional y lógico de alcaldía y la SSP, en la ruta \\mapasige\GESTION_DIG\2020\06_PLAN DE ACCION\PAI - II Trim 2020\Evidencias\SIGESCO_META11.rar. La ponderacion estimada por el proceso es acorde. </t>
  </si>
  <si>
    <t>Se evidencio archivo word: 20200224_V6_DIAGNOSTICO_SISTEMA DE COSTOS DE OPERACIONES DEL DANE. La  ponderacion estimada es acorde.</t>
  </si>
  <si>
    <t>Se evidenci los siguinetes archivos o archivo word:20200308_V2_DOCUMENTO DE DISEÑO y el documento: 20200326_formulacion_sistema_de_costos.xlsm
20200724_Cronograma_V10. El proceso acalaro que para el segundo trimestre se ajustaron los documentos del subproducto 2 y actualizo la versión hasta tener la versión final. Los desarrollas adicionales se harán por fuera de la meta. La  ponderacion estimada es acorde.</t>
  </si>
  <si>
    <t>Se logro observar archivos asi: Informe_recuento_20200312 (TM1), In forme_operativo, Informe_recuento_Final, Meta_2_Rediseño GEIH,  Resultados_operativos_GIEHP_20200702. La  ponderacion estimada es acorde.</t>
  </si>
  <si>
    <t>Esta meta el avance  sera para el  otro trimestre</t>
  </si>
  <si>
    <t>Se evidenciaron los archivos  Excel: paginas web (TM1), Copia de Diagrama de actividades (TM2), estrategias de captura de informaciòn (TM2), eta_3_paginas WEB PVPLVA (TM2). La  ponderacion estimada es acorde.</t>
  </si>
  <si>
    <t>Los siguientes archivos evidenciados corresponden al subproducto 2, RE Requerimientos aplicativo Cartera Hipotecaria de vivienda (252 MB)
RV Requerimientos aplicativo Cartera Hipotecaria de vivienda (160 MB). La  ponderacion estimada es acorde.</t>
  </si>
  <si>
    <t>Se evidencia correo con  el documento de diagnostico de fecha 5.1 8 y excel del 26 de marzo, para el primer trimestre. (En la matriz reportada por OPLAN a auditoria no registran las evidencias presentadas por el Área de Logística).  La  ponderacion estimada es acorde.</t>
  </si>
  <si>
    <t>Se observaron archivos . Ajustes_Especific-ficha de analisis_EAS_18-02-2020, Copia de Tablero_scrum_EAM, EAC2019_Propuesta de indicadores, Propuestas mejora aplicativos encuetas económicas. (En la matriz reportada por OPLAN a auditoria no registran las evidencias presentadas por el Área de Logística). La  ponderacion estimada es acorde.</t>
  </si>
  <si>
    <t>El proceso aporto como evidencias 8 archivos de excel (tablero, especificaciones, Quamtum), Tres archivos adicionales de aplicativos y ajustes. La  ponderacion estimada es acorde</t>
  </si>
  <si>
    <t>Se observo el archivo 2020.04.06_ACTA DE REUNION, Diagnostico_novedades_operativas
(En la matriz reportada por OPLAN a auditoria no registran las evidencias presentadas por el Área de Logística). La  ponderacion estimada es acorde</t>
  </si>
  <si>
    <t>Se evidencio el archivo Mejora descripción Modulo Captura SIPSA-P (TM2). La  ponderacion estimada es acorde</t>
  </si>
  <si>
    <t xml:space="preserve">Se  logra evidenciar a traves de la herramienta teams, los archivos, 20200131_Indicadores_monitoreo_y_control_CE_2021, 20200228_Diagrama Funcionalidad
(En la matriz reportada por OPLAN a auditoria no registran las evidencias presentadas por el Área de Logística). La  ponderacion estimada es acorde
</t>
  </si>
  <si>
    <t>Se observo en teams los archivos  Definición de roles, estados  y estructura municipal operativo CE, Diagrama Formulario Censo Económico(20200612)
Indicadores_monitoreo_y_control_CE_2021.  La  ponderacion estimada es acorde</t>
  </si>
  <si>
    <t>Se evidenciaron los archivos ESPECIFICACIONES_RECUENTO, FORMATO DE RECUENTO.  La  ponderacion estimada es acorde</t>
  </si>
  <si>
    <t>Se evidencio el siguiente archivo 20200723LINEAMIENTOS OPERATIVOS -CE. La  ponderacion estimada es acorde</t>
  </si>
  <si>
    <t>Se observo bajo la herramientas teams los siguientes archivos de este subproductos Actividad 2- Programa anual de monitoreos internos - PAMI, Actividad 8- Cronograma de monitoreos internos, Actividad 8- Lista de chequeo de monitoreos internos, Actividad 8- Plan de monitoreos internos, Guia para realizar monitoreos internos,L ineamientos monitoreos internos.  La  ponderacion estimada es acorde</t>
  </si>
  <si>
    <t>Se evidencio la presentación Programa Monitoreos 2020,  del GIT AREA DE LOGISTICA Y PRODUCCION DE INFORMACION. La  ponderacion estimada es acorde</t>
  </si>
  <si>
    <t xml:space="preserve">Se observo el archivo Especificaciones de validación y cálculo_PVPAPN_05042020. La  ponderacion estimada es acorde
</t>
  </si>
  <si>
    <t xml:space="preserve">Se observo el  LINK DE APLICATIVO (812 KB). La  ponderacion estimada es acorde
</t>
  </si>
  <si>
    <t xml:space="preserve">Se observo los archivos RE Validación para revisión  (263 KB), RE Pruebas aplicativo Mery Huertas (139 KB), RE RV Requerimientos 01042020 (322 KB).  La  ponderacion estimada es acorde
</t>
  </si>
  <si>
    <t xml:space="preserve">Se evidencia archivo excel reporte 13xlsx La  ponderacion estimada es acorde
</t>
  </si>
  <si>
    <t xml:space="preserve">Se aporta la evidencia de la ruta  link:https://www.dane.gov.co/index.php/estadisticas-por-tema/precios-y-costos/precios-de-venta-al-publico-de-articulos-de-primera-necesidad-pvpapn. La  ponderacion estimada es acorde
</t>
  </si>
  <si>
    <t>Se observaron archivos Requerimiento para el primer trimestre,  las demas evidencias son del segundo trimestre,ajustes a requerimientos y pantallazos sistema IIOC (447 MB)  Meta_4_aplicativos web IIOC,CHV y FIVI , RE Seguimiento - Plazo para reprogramaciones al Plan de Acción Instituc... (690 MB). La  ponderacion estimada es acorde.</t>
  </si>
  <si>
    <t>Se logro evidenciar la siguiente informacion DIAGNOSTICO APRENDIZAJE DEL PERSONAL DE CAMPO_V3, Lineamientos monitoreos internos (Preliminar diagnostico y alcance)  En la matriz reportada por OPLAN a auditoria no registran las evidencias presentadas por el Área de Logística).  La  ponderacion estimada es acorde</t>
  </si>
  <si>
    <t>Se evidencio el archivo PropuesTecnicoEcono iccp rediseño. La  ponderacion estimada es acorde</t>
  </si>
  <si>
    <t>Se logro observar el archivo denominado ampliación canasta de ICCP (473 KB).La  ponderacion estimada es acorde</t>
  </si>
  <si>
    <t>NO</t>
  </si>
  <si>
    <t>No se presentan evidencias de avance con relación a este subproducto, lo anterior considerando las fechas establecidas de inicio y entrega (01/07/2020 al 31/12/2020)
Revisar el alcance del subproducto, considerando que contempla la inclusión de activodades de capacitación con la Veveduria en el PIC y no ejecución..</t>
  </si>
  <si>
    <t>No se presentan evidencias de avance con relación a este subproducto, lo anterior considerando las fechas establecidas de inicio y entrega (01/07/2020 al 31/12/2020)</t>
  </si>
  <si>
    <t>SI</t>
  </si>
  <si>
    <t xml:space="preserve">Se evidencian informes de seguimiento en el repositorio de la dependencia. Para primer trimestre al Plan de Mejoramiento, Plan Anticorrupción y de Atención al Ciudadano, Mapas de Corrupción,  Reporte de la Información Contable Pública DANE – FONDANE, Reporte a cámara de representante.
Para segundo trimestre: informe de Austeridad del Gasto,  informe del Cumplimiento de las Metas SISMEG , Informe de seguimiento a la Información Contable Pública, Informe de Arqueo Caja Menor DANE .
De acuerdo a lo manifestado por el proceso, se solicito al comité de coordinación de control interno, la modificación en cuento al PAAC
Se recomienda al proceso revisar acciones para dar cumplimiento al porcentaje proyectado para el tercer trimestre.  
Se recomienda al proceso revisar e identificar dentro del PAA los informes de evaluación y de seguimiento, el número total de informes generados  y a partir de esto revisar y ajustar el porcentaje de cada subproducto y si aplica la meta. </t>
  </si>
  <si>
    <t>Maritza Rocio Nieto Jaimes</t>
  </si>
  <si>
    <t xml:space="preserve">Se evidencias los siguientes informes de Evaluación: para el primer trimestre   Evaluación del Sistema de Control Interno (FURAGT), Evaluación Anual del Sistema de Control Interno Contable de DANE y FONDANE , Informes de Evaluación Institucional por Dependencias de DANE Central y las Direcciones Territoriales incluyendo  evaluación del Plan de Acción, Indicadores y Riesgos de cada proceso,  Derechos de autor, Certificación  EKOGUI.undo trimestre: Plan Anticorrupción y de Atención al Ciudadano I-2020 incluyendo mapa de Riesgos de Corrupción y  riesgos de gestión.
Se recomienda al proceso revisar acciones para dar cumplimiento al porcentaje proyectado para el tercer trimestre.  
Se recomienda al proceso revisar e identificar dentro del PAA los informes de evaluación y de seguimiento, el número total de informes generados  y a partir de esto revisar y ajustar el porcentaje de cada subproducto y si aplica la meta.  </t>
  </si>
  <si>
    <t xml:space="preserve">Para el primer trimestre se presenta “Documento metodológico de gestión del levantamiento de información de tipos documentales” de marzo 2020, incluyendo anexo de seguimiento TRD y análisis funciones relación series y subseries. </t>
  </si>
  <si>
    <t xml:space="preserve">Se evidencias propuestas de TRD por áreas funcionales del DANE central y territoriales, incluyendo correos de revisión y aprobación por parte de los responsables. </t>
  </si>
  <si>
    <t xml:space="preserve">Se evidencia estructura de presentación de TRD ante comité institucional de gestión y desempeño con fecha 6 de junio, y borrador del acta de comité realizado entre el 16 de julio y finalizado el 21 de julio durante el cual se realizó la presentación y aprobación de las TRD. </t>
  </si>
  <si>
    <t xml:space="preserve">Para el primer trimestre, la dependencia presenta documento borrador “Diagnostico integral de archivo” con alcance a DANE central y Territorial Bogotá. Para el segundo trimestre de acuerdo a lo reportado por el proceso en cuanto a la estrategia implementada para recolectar la información haciendo uso de un cuestionario diagnóstico, lo anterior a causa de la pandemia, se evidencia recepción de cuestionarios de territoriales centro, norte y suroccidental.  </t>
  </si>
  <si>
    <t xml:space="preserve">El proceso no evidencia avance sobre la meta, las fechas de inicio y entrega son del 01/08/2020 al 30/11/2020.  </t>
  </si>
  <si>
    <t>El proceso no evidencia avance sobre la meta, las fechas de inicio y entrega son del 01/12/2020 al 30/12/2020</t>
  </si>
  <si>
    <t xml:space="preserve">Para el primer trimestre la dependencia presenta documento de “presupuesto infraestructura 2020” para DANE central y territoriales, acta de reunión de priorización de necesidades del 24 de enero de 2020, incluyendo listado de asistencia. </t>
  </si>
  <si>
    <t xml:space="preserve">El área presenta documento de “presupuesto infraestructura 2020”, donde se encuentran las necesidades priorizadas y la asignación de presupuesto para ser desarrollado en la presente vigencia, incluyendo el avance de su ejecución. </t>
  </si>
  <si>
    <t>El proceso no evidencia avance sobre la meta, las fechas de inicio y entrega son del 01/07/2020 al 20/12/2020</t>
  </si>
  <si>
    <t>Se evidencian actas de mesas de trabajo realizadas en abril y acta de conformación de equipo de trabajo para el observatorio del 30 de abril.</t>
  </si>
  <si>
    <t>A la fecha de corte del seguimiento, se evidencia documento preliminar de “Directrices del observatorio por la trasparecía”</t>
  </si>
  <si>
    <t>De acuerdo a las fechas de inicio y entrega (01/08/2020 al 31/10/2020), a la fecha de corte de seguimiento, no se presentan evidencias.</t>
  </si>
  <si>
    <t>De acuerdo a las fechas de inicio y entrega (01/11/2020 al 15/12/2020), a la fecha de corte de seguimiento, no se presentan evidencias.</t>
  </si>
  <si>
    <t xml:space="preserve">Se evidencian acta y listado de asistencia de reunión presencial realizada el mes de febrero y listado de asistencia y soporte de reunión virtual de reunión realizada en el mes de mayo.  De acuerdo a lo anterior se ha avanzado en el 50% del subproducto. </t>
  </si>
  <si>
    <t xml:space="preserve">Para el primer trimestre del año se evidencias informes financieros de los meses enero, febrero y marzo y para el segundo trimestre se evidencias los informes de los meses de abril, mayo y junio. De acuerdo a lo anterior se ha avanzado en el 54% del subproducto. </t>
  </si>
  <si>
    <t xml:space="preserve">De acuerdo a correo electrónico del día 18 de junio, la dependencia solicita a la Oficina asesora de planeación la modificación en cuento a las fechas de inicio y entrega del subproducto (01-07-2020 al 30-12-2020) y del porcentaje de avance esperado para la meta para los cuatro trimestres. De acuerdo a lo anterior no hay avance sobre este subproducto. </t>
  </si>
  <si>
    <t>Durante el primer trimestre se reportaron 2 jornadas de capacitación. Para el segundo trimestre, se evidencian audios de las jornadas de socialización en proceso contractual del 28 de abril, 9 y 30 de junio. Lo anterior corresponde al seguimiento cualitativo y cuantitativo reportado.</t>
  </si>
  <si>
    <t>Durante el primer trimestre se reportaron 1 jornada de capacitación. Para el segundo trimestre, se evidencia audio de jornadas de socialización en proceso contractual con territoriales del día 5 de mayo. Lo anterior corresponde al seguimiento cualitativo y cuantitativo reportado.</t>
  </si>
  <si>
    <t xml:space="preserve">El avance esperado para el periodo evaluado es del 0%. Para el II trimestre no se presentan evidencias. </t>
  </si>
  <si>
    <t>El avance esperado para el periodo evaluado es del 0%. Para el II trimestre no se presentan evidencias.</t>
  </si>
  <si>
    <t xml:space="preserve">PARCIAL </t>
  </si>
  <si>
    <t xml:space="preserve">Para el segundo trimestre se evidencian actas de reunión con tema “resolución transporte” de fechas 2 y 19 de mayo, reuniones en las cuales no se evidencia la participación del total de personas que debían convocar. </t>
  </si>
  <si>
    <t xml:space="preserve">La dependencia no reporta avance sobre este subproducto, se recomienda tener en cuenta las fechas de inicio y entrega 01/08/2020 al 30/09/2020. </t>
  </si>
  <si>
    <t>La dependencia no reporta avance sobre este subproducto. Con relación a este subproducto, se recomienda al proceso revisar las fechas de inicio y entrega propuestas (01-11-2020 al 30-12-2020), esto considerando la magnitud de subproducto y en pro de evitar algún incumplimiento.</t>
  </si>
  <si>
    <t xml:space="preserve">De acuerdo a las evidencias presentadas, se evidencias actas de las reuniones realizadas el 8, 13 y el 17 de abril (Para el primer trimestre se reportó una reunión), reuniones en las cuales no se cuenta con la participación de los funcionarios propuestas en el subproducto. </t>
  </si>
  <si>
    <t>Se evidencia Resolución 522 del 29 de abril de 2020, que adopta el manual de supervisión e interventoría de DANE-FONDANE y la ubicación del link de acceso al manual en ISOLUCION. Lo anterior corresponde al seguimiento cualitativo y cuantitativo reportado.</t>
  </si>
  <si>
    <t>El proceso no reporta avance sobre el subproducto, las fechas propuestas para inicio y entrega son 01/08/2020 al 30/09/2020.</t>
  </si>
  <si>
    <t>Se evidencia documento del área de gestión de compras públicas “Comité de estructuración proceso de selección – integrantes y responsabilidades” de fecha 20 de abril de 2020. Lo anterior corresponde al seguimiento cualitativo y cuantitativo reportado.</t>
  </si>
  <si>
    <t>El proceso no reporta avance sobre el subproducto, las fechas propuestas para inicio y entrega son 01/07/2020 al 30/09/2020</t>
  </si>
  <si>
    <t>El proceso no reporta avance sobre el subproducto, las fechas propuestas para inicio y entrega son 01/10/2020 al 15/12/2020</t>
  </si>
  <si>
    <t>Se evidencia publicación a través de intranet de fecha 8 de junio, “certificación de competencias laborales para los trabajadores”, que contempla la descripción del desarrollo del proceso, requisitos y anexa las tres normas acordadas para certificación.</t>
  </si>
  <si>
    <t>Se evidencian actas de reunión y correos electrónicos entre el SENA y el DANE, para definir las acciones para iniciar con el proceso para la evaluación y certificación de competencias laborales e identificar las normas objeto de evaluación y certificación (Atender clientes internos y externos 210601020, organizar archivos de gestión 210601026 y procesar datos con procedimientos técnico y metodología estadística 210601021). Para la formalización del proceso, se presenta correo electrónico del día 11 de mayo donde se remite al SENA la solicitud de evaluación y certificación (carta firmada por la Secretaria general)</t>
  </si>
  <si>
    <t>Se evidencia correo electrónico dirigido al destinatario “ldanet@dane.gov.co” de fecha 10 de junio, mediante el cual socializa normas a evaluar y certificar, requisitos de inscripción, documentos que deben anexarse y enlaza a formulario de inscripción. Adicionalmente se evidencias listados de inscritos para Atender clientes internos y externos 210601020, organizar archivos de gestión 210601026 y procesar datos con procedimientos técnico y metodología estadística 210601021.</t>
  </si>
  <si>
    <t>No se presentan evidencias de avance con relación a este subproducto, lo anterior considerando las fechas establecidas de inicio y entrega (01/09/2020 al 25/11/2020)</t>
  </si>
  <si>
    <t>Se evidencia documento en Word denominado “información general del proyecto” que contiene especificaciones de la necesidad de un aplicativo de asistencia para las actividades relacionadas con desarrollo del personal, cuyo objetivo general es “Implementar un aplicativo web que permita de una forma práctica y ágil  de registrar la asistencia de todo los servidores tanto de planta como contratistas en Bogotá y en todas las sedes y subsedes de la entidad a todos loe eventos que se desarrollen tanto en el marco de los procesos de desarrollo de personal como otras dependencias”</t>
  </si>
  <si>
    <t xml:space="preserve">La dependencia presenta pantallazos que soportan desarrollo e implementación del aplicativo en cuanto a: asistencia de reuniones, listado de reuniones, registro de reuniones y se evidencia el funcionamiento de la herramienta. </t>
  </si>
  <si>
    <t>La dependencia presenta documento “Identificación de requisitos funcionales para la adquisición de un sistema de gestión y liquidación de la nómina del DANE”. Subproceso reportado como cumplido durante el seguimiento al primer trimestre del año.</t>
  </si>
  <si>
    <t xml:space="preserve">Se evidencia correo electrónico del día 1 de julio de 2020, mediante el cual la oficina se sistemas remite a la Secretaría general la versión final de los estudios previos, el anexo técnico y la recomendación del aplicativo de nómina para la entidad y documentos mencionados, aclara que no es necesario la realización de estudio de mercados. </t>
  </si>
  <si>
    <t xml:space="preserve">Se evidencia en la pagina de Colombia compra eficiente documentos desde el mes de marzo, referentes al proceso CCE-116-IAD-2020, relacionados de la solución de DigitalWare KACTUS-HCM NOMINA ESTANDAR ONPREMISE, software definida dentro del catálogo de Colombia Compra Eficiente. Estudios previos cargados el 30 de julio de 2020. </t>
  </si>
  <si>
    <t>No se presentan evidencias de avance con relación a este subproducto, lo anterior considerando las fechas establecidas de inicio y entrega (30/08/2020 al 31/12/2020)</t>
  </si>
  <si>
    <t>No se presentan evidencias de avance con relación a este subproducto, lo anterior considerando las fechas establecidas de inicio y entrega (01/12/2020 al 31/12/2020)</t>
  </si>
  <si>
    <t>No se presentan evidencias de avance con relación a este subproducto, lo anterior considerando las fechas establecidas de inicio y entrega (01/07/2020 al 30/08/2020)</t>
  </si>
  <si>
    <t>No se presentan evidencias de avance con relación a este subproducto, lo anterior considerando las fechas establecidas de inicio y entrega (01/09/2020 al 30/11/2020)</t>
  </si>
  <si>
    <t>No se presentan evidencias de avance con relación a este subproducto, lo anterior considerando las fechas establecidas de inicio y entrega (01/12/2020 al 30/12/2020)</t>
  </si>
  <si>
    <t>De acuerdo al reporte del primer trimestre del año, se evidencia Resolución DANE 0171 de febrero de 2020 “Por la cual se modifica el anexo del manual especifico de funciones y de competencias laborales de la planta del Departamento Administrativo Nacional de Estadística DANE, adoptado mediante Resolución No. 665 del 06 de mayo de 2019” y soportes de publicación en DANE Net del 7 de febrero.</t>
  </si>
  <si>
    <t xml:space="preserve">Para el primer semestre, se evidencia soportes de la realización de estudios de cumplimiento de requisitos mínimos a servidores: Asesores 8, Profesionales especializados Grado 21, 20, 19, 18, 17, 16, 15, 14, 13.
El proceso informa sobre solicitud a OPLAN sobre ajustes de meta y fechas de este subproducto.  
</t>
  </si>
  <si>
    <t xml:space="preserve">Se evidencia, para el primer semestre, la elaboración y publicación a través de intranet de 69 Resoluciones de encargo para 71 funcionarios encargados (Asesor 8-2 Profesionales especializados Grado   21-6, 20-2, 19-10, 18-5, 17-21, 16-10, 15-14, 13-1.).  La información se encuentra publicada en DANE net en el banner de provisión. 
El proceso informa sobre solicitud a OPLAN sobre ajustes de meta y fechas de este subproducto.  
</t>
  </si>
  <si>
    <t xml:space="preserve">Reunión con áreas técnicas para identificar necesidades y posteriormente se solicitó a la Universidad Nacional de Colombia para presentar propuesta.  Se definió que el tipo de contratación es contratación directa.  
Se evidencias en SECOP documento de estudios previsto de fecha 13 de marzo </t>
  </si>
  <si>
    <t xml:space="preserve">Se evidencia en SECOP suscripción del contrato CD 010 2020 el 31 de marzo, entre la Universidad Nacional de Colombia y el DANE, con objeto “Contratar el servicio de entrenamiento y aprendizaje dirigido a los servidores del Departamento, Administrativo Nacional de Estadística – DANE, para fortalecer la producción, difusión de la información relacionada con las diferentes temáticas, que abordan las operaciones estadísticas”  </t>
  </si>
  <si>
    <t xml:space="preserve">La dependencia presenta documento “Primer Informe” con el seguimiento al contrato interadministrativo 010 de 2020, de fecha 17 de junio de 2020, presentado por la Universidad Nacional de Colombia, en la cual relaciona la realización de los siguientes cursos y los documentos que soportan su ejecución: Ética de datos (dos grupos), habilidades blandas (dos grupos), Redacción de documentos técnicos, técnicas de muestreo – nivel básico. </t>
  </si>
  <si>
    <t xml:space="preserve">Se pudo constatar que el documento de la estrategia de interacción con grupos de interés fue entregado en el primer cuatrimestre, junto con su socialización. Con lo cual se confirma el 100%  de su elaboración. </t>
  </si>
  <si>
    <t>Mientras que para el segundo subproducto, se evidencia la descripción de aplicación de la estrategia con los Grupos de Interés para 5 talleres virtuales. El avance cuantitativo reportado de esta meta es del 69%., el cual supera el porcentaje esperado es decir el 55%.</t>
  </si>
  <si>
    <t xml:space="preserve">En el primer trimestre, se evidencia el documento que presenta lineamientos, objetivos y propósitos para implementar un esquema de aprendizaje de los grupos operativos, con la implementación del aprendizaje bajo un enfoque de comunicación macro-intencional, se reporta al 100%. </t>
  </si>
  <si>
    <t>Para el segundo trimestre, en el mes de julio, se observa la elaboración de la propuesta de implementación de esquema de aprendizaje con el nuevo esquema de entrenamiento “Sentir – Pensar – Actuar”, el cual tiene un avance reportado del 90%, pese a que su fecha límite de entrega era el 31 de enero del 2020.</t>
  </si>
  <si>
    <t>Para el mismo mes, se evidencia la elaboración del informe de aplicación de la estrategia con los grupos operativos, se observa el listado de las diferentes acciones que se han realizado, para introducir la propuesta conceptual del Sentir, Pensar y Actuar en las prácticas del personal de campo de las diferentes operaciones estadísticas. En total desde el 5 de febrero hasta el 26 de junio se han realizado 30 socializaciones. Esta meta se reporta al 60% cuya fecha final de cumplimiento es el 31 de diciembre del 2020. La entrega de los subproductos confirma su ponderación de alcance.</t>
  </si>
  <si>
    <t xml:space="preserve">Se evidencia para el primer trimestre el manual de visualización de datos, con su correspondiente ajuste de estilo, este describe la definición de visualización de datos, su objetivo, aplicaciones y buenas prácticas. </t>
  </si>
  <si>
    <t>Para el primer trimestre no se evidencia el documento de manual de estilo, pese a que éste fue reportado como cumplido.</t>
  </si>
  <si>
    <t>Se evidencia la publicación del video de socialización del manual de buenas prácticas para la visualización de Datos en DANEnet, como el cargue del documento en Isolución (código COM-060-MAN-002).</t>
  </si>
  <si>
    <t xml:space="preserve">En cuanto a la campaña de socialización y visualización se está realizando mediante el video en DANEnet. Sin embargo teniendo en cuenta la Emergencia Sanitaria, la Dirección de Difusión planea desarrollar una actividad adicional que incluirá un webinar, por lo cual se registra al 95% de su ejecución con fecha límite de cumplimiento 30 de abril del 2020. 
Se recomienda, de ser posible, reprogramar esta actividad.
</t>
  </si>
  <si>
    <t xml:space="preserve">En el primer trimestre no se reportó avance de esta meta. 
Para el segundo trimestre, se observa el análisis de variables, de imagen, recetas, ejercicios de consulta de la investigación SIPSA y por último los referentes de aplicativos de productos agropecuarios en Colombia, Ecuador y Brasil.
</t>
  </si>
  <si>
    <t xml:space="preserve">No fue posible observar el avance del documento con la definición conceptual el cual se reporta al 80 % y tiene como fecha máxima de entrega el 30 de agosto del 2020. </t>
  </si>
  <si>
    <t>No se evidencia avances del registro de la tecnología que soporta la implementación de la App, el cual tiene como fecha de culminación el 31 de diciembre del 2020.</t>
  </si>
  <si>
    <t>Para el primer trimestre se evidenciaron los documentos de maquetación y estructuración de la herramienta “Visor de turismo”, documentos que permitieron definir el diseño y desarrollo del visor, el análisis de propuesta y la definición de requerimientos de narrativa.</t>
  </si>
  <si>
    <t>Para el segundo trimestre se evidenció el mantenimiento del Visor. Se reporta el 90% de avance por cuanto se encuentran realizando la actualización de la información del visor. Esta meta tiene fecha límite diciembre 31 del 2020.</t>
  </si>
  <si>
    <t xml:space="preserve">Para el primer trimestre no fue posible evidenciar la maquetación ni la estructuración del desarrollo para el visor de Retropoblación.
Para el segundo trimestre se evidencia el visor de los datos agregados macroeconómicos para la serie 1975 – 2019 preliminar de la base 20151 de las Cuentas Nacionales, publicado en el sitio web  https://sitios.dane.gov.co/retropolacion/. 
</t>
  </si>
  <si>
    <t>El mantenimiento incluye actualización de la información, por ello la Dirección le asignó el 90% de cumplimiento. Con fecha final de cumplimiento el 31 de diciembre del 2020.</t>
  </si>
  <si>
    <t>Debido a que el inicio de ejecución de este subproceso será para el tercer cuatrimestre y teniendo en cuenta el alcance de este seguimiento, este subproceso se revisará en el próximo seguimiento.</t>
  </si>
  <si>
    <t xml:space="preserve">Debido a que el inicio de ejecución de este subproceso será para el tercer cuatrimestre y teniendo en cuenta el alcance de este seguimiento, este subproceso se revisará en el próximo seguimiento.
El avance de la meta reportado al 73%, el cual está por encima de lo esperado es decir el 50%. Esto obedece al desarrollo de los subproductos: Registro de Estructuración desarrollo No. 2 se reporta al 100%, Registro de Mantenimiento desarrollo No. 2 al 90%, por cuanto está sujeto actualizaciones de información; Registro de Maquetación desarrollo No. 3 y Registro de Estructuración desarrollo No. 3 se reporta al 100%, y por último el Registro de Mantenimiento desarrollo No. 3 al 90%. Cabe anotar que la fecha de finalización de estos subproductos estaba previsto para el tercer y cuarto trimestre del 2020.
</t>
  </si>
  <si>
    <t>Para el primer trimestre, se evidencia el documento de comunicación,  que permite informarle al centro de datos externo, la estrategia de establecer Acceso por VPN (Virtual Private Network) a la Sala de Procesamiento Especializado Externo DANE. La meta se reporta al 100%.</t>
  </si>
  <si>
    <t>Para el primer trimestre se evidencia el acta de reunión del Subcomité de Reserva Estadística, en la cual por unanimidad, los miembros del Subcomité de Reserva Estadística aprueban la apertura de los seis (6) Centros de Datos en Universidades pendientes, para que puedan acceder a microdatos anonimizados disponibles en Sala de Procesamiento Especializado Externo (SPEE) a través de VPN.  Se asignó el 20% de avance a esta actividad.</t>
  </si>
  <si>
    <t>Para el segundo trimestre se evidencia el memorando de entendimiento no. 002, suscrito entre el Departamento Administrativo Nacional De Estadística-DANE y la FUNDACIÓN UNIVERSITARIA JUAN N. CORPAS y el memorando de entendimiento no. 005 suscrito entre el Departamento Administrativo Nacional De Estadística — DANE y la FUNDACIÓN UNIVERSITARIA DEL AREA ANDINA. El 29 de septiembre DIMCE indica que por temas de la Emergencia Sanitaria, esta actividad tuvo un retraso, y se reporta el 40% de avance, frente a lo esperado que era el 70%.
Por lo anterior se recomienda realizar la revisión de las metas suscritas y de ser necesario reformularlas ante la Oficina Asesora de Planeación.</t>
  </si>
  <si>
    <t>En el primer trimestre se evidencia el análisis de la comunicación interna actual de la entidad -INTRANET, de igual forma aportan matriz de comunicación interna, propuestas para actualizar el gestor de contenidos, propuesta estratégica de comunicación interna, propuestas videos para dilemas, y propuesta para embajadores internos. Este subproducto fue reportado al 100%.</t>
  </si>
  <si>
    <t>Para el segundo trimestre se evidencia el documento estrategia de Comunicación para grupos de interés internos, de igual forma se evidencia el formato de control y seguimiento de publicaciones, el cual contiene la Relación de publicaciones en D@nenet para los meses de abril a junio.
Estos representan herramientas de comunicación y relacionamiento con las audiencias internas. Pese a que la Dirección reportó como terminado el subproducto en el primer trimestre, aparece en el segundo trimestre “en gestión” con una ponderación del 80% y cuya fecha de finalización era el 31 de marzo del 2020.</t>
  </si>
  <si>
    <t xml:space="preserve">Para el primer trimestre se observa la propuesta de la estrategia de comunicación. En el segundo trimestre se evidencia el documento estrategia de comunicación para grupos de interés internos, en ésta se presentan avances y el plan de trabajo para implementarla. Esta actividad cierra al segundo trimestre con un avance del 50% y con fecha de cierre a 31 de diciembre del 2020.
El porcentaje de avance reportado fue el 78%, es decir por debajo del 80% esperado.
</t>
  </si>
  <si>
    <t>Para el primer trimestre se evidencia un informe del banco de imágenes, el cual describe la clasificación y consolidación de imágenes, en las carpetas DANE, Temáticas y Otros. Para el segundo trimestre se evidencia el documento lineamientos banco de imágenes DANE, el cual busca fortalecer la identidad de marca de la Entidad. El documento de protocolo de almacenamiento y uso de imágenes, fue reportado en el primer trimestre como terminado, sin embargo, en el segundo trimestre se reporta “en gestión” con un porcentaje de avance del 90%, en reunión la Dirección indica que una vez se desarrolle la herramienta de búsqueda, se cerrará el subproceso al 100%. Esta actividad tenía fecha de terminación el 31 de marzo del 2020.</t>
  </si>
  <si>
    <t xml:space="preserve">Para el segundo trimestre se reporta un avance del 30 % frente al desarrollo del aplicativo de búsqueda, la Dirección indica que se dio inicio al  proceso contractual de servicios de capacitación para software 365 para posteriormente desarrollar el aplicativo. </t>
  </si>
  <si>
    <t>Para el segundo trimestre la Dirección DIMCE indica que para la implementación del banco de imágenes, a la fecha se organizaron, editaron y etiquetaron  14,217 fotos que equivalen al 75% de las fotos recopiladas.
En reunión del 29 de septiembre se indica a la OCI que el cambio de herramienta a Sharepoint rezagó la ejecución del subproducto y por tal motivo reportan el 63% de avance frente al 75% esperado.</t>
  </si>
  <si>
    <t>Diana Carolina Orjuela Moreno</t>
  </si>
  <si>
    <t>En el primer trimestre, se evidencia el acta de reunión como registro del grupo de trabajo que se encargará de los lineamientos de Gobierno Digital. De igual forma se aportan las actividades que dan inicio los convenios de Interoperabilidad e intercambio de información del DANE. Esta actividad fue reporta al 100%.</t>
  </si>
  <si>
    <t>Para el segundo trimestre se observa el diligenciamiento de la plantilla de catálogo para el levantamiento de servicios tecnológicos y la plantilla de catálogo para los sistemas de información. Su reporte fue al 100%.</t>
  </si>
  <si>
    <t xml:space="preserve">En el primer trimestre, se evidencia el Cronograma preliminar  2020 - 2025 de mantenimiento y renovación de las plataformas tecnológicas y se reporta un avance del 30%, su fecha de cumplimiento es 16 de septiembre del 2020.
La Oficina de Sistemas reporta como avance de la meta, para el segundo trimestre la ponderación acumulada, el 76%, el cual es superior al avance esperado (50%).
</t>
  </si>
  <si>
    <t>Se evidencia el cronograma preliminar 2020 - 2025 de mantenimiento  y renovación de herramientas de seguridad de la información. Este archivo fue reportado al 50% y tiene fecha final de ejecución el  16 de septiembre  del 2020.</t>
  </si>
  <si>
    <t>Se observan para el segundo trimestre, las políticas complementarias de Desarrollo de Software, Recurso Humanos, Seguridad en las Operaciones y Control de Acceso, las cuales se definieron a partir de los lineamientos en el MSPI y el MGRSD de MINTIC y están relacionados con la Seguridad de la información en la Entidad.  Esta actividad se reporta al 50% y su fecha de culminación será el 31 de diciembre del 2020. El reporte de alcance coincide con el reporte esperado es decir el 50%.</t>
  </si>
  <si>
    <t xml:space="preserve">Para el primer trimestre, se evidencian las actas, canvas de modelo de servicio y la presentación de la nueva metodología de acuerdos de nivel de servicio para los sistemas de información.
Se observa en las evidencias aportadas para el primer trimestre, los requerimientos funcionales del sistema de registro de renovación PERNO. Esta actividad se reportó al 60% y su fecha de cumplimiento es el 31 de diciembre del 2020.
</t>
  </si>
  <si>
    <t xml:space="preserve">Para desarrollar los Sistemas de información del Censo Económico y Sistemas Conexos se evidencian los ecos de contratación del personal de desarrollo, las historias de usuario y los prototipos de las interfaces a desarrollar y las especificaciones. Esta actividad se reportó al 20%
</t>
  </si>
  <si>
    <t xml:space="preserve">Al final el alcance reportado de la meta fue del 50%, el cual está por debajo de la ponderación esperada (60%), en reunión del 25 de septiembre, y pese a los avances, el proceso reportó el retraso en el desarrollo del sistema de información de censo económico los sistemas conexos al SI (banco de hojas de vida mantenimiento y transporte etc.) debido a la emergencia sanitaria. </t>
  </si>
  <si>
    <t>Para el primer trimestre se evidencian las actas de reunión, el canvas de modelo de servicio de plataforma tecnológica y el canvas de modelo de servicio de intercambio de información. Este subproducto se reportó al 100%.</t>
  </si>
  <si>
    <t>No se pudo observar el avance del registro de renovación almacenamiento, esta actividad se reportó al 40% y su fecha final de ejecución es el 31 de diciembre del 2020.</t>
  </si>
  <si>
    <t>Se espera el reporte de avances para el próximo semestre del registro de renovación computadores, cuya fecha inicial de ejecución es el 30 de junio del 2020.</t>
  </si>
  <si>
    <t>Se espera el reporte de avances para el próximo semestre del inventario de Software y sus respectivos contratos de soporte y mantenimiento, cuya fecha inicial de ejecución es el 30 de junio del 2020.</t>
  </si>
  <si>
    <t>No se pudo observar el avance del registro de renovación Servidores, esta actividad se reportó al 40% y su fecha final de ejecución es el 31 de diciembre del 2020.</t>
  </si>
  <si>
    <t xml:space="preserve">No fue posible observar el registro de grupo de trabajo de uso y apropiación, reportado al 100% en el primer trimestre y cuya fecha de culminación era el 28 de febrero del 2020. </t>
  </si>
  <si>
    <t>No fue posible observar el avance del documento sobre Base de Conocimiento para Uso y Apropiación de los Servicios Tecnológicos Core (Conectividad, Red, Centro de Procesamiento de Datos), su reporte de avance fue del 50% y cuya fecha final de ejecución es el 31 de diciembre del 2020.
La Oficina de Sistemas reporta el avance de la  actividad en 63%, y supera la ponderación esperada que es del 50%, de igual forma en reunión del 25 de septiembre confirma que la meta no se afectó pese a la Emergencia Sanitaria.
La Oficina de Sistemas indica que pese a la Emergencia Sanitaria, los únicos procesos que requirieron nuevo mapa de proceso, nuevas herramientas, nueva documentación, caracterización entre otras, fueron ARI y SIN, lo cual no ha impedido cumplir con las acciones suscritas y ha realizado avances relevantes dentro de los requisitos del nuevo mapa de procesos.</t>
  </si>
  <si>
    <t>Sin avance</t>
  </si>
  <si>
    <t>En el primer trimestre se evidencian los correos electrónicos remitidos a los funcionarios informándoles sobre este indicador. La actividad se reporta al 100%.</t>
  </si>
  <si>
    <t xml:space="preserve">Se evidencia el informe mensual del indicador de copias de seguridad el cual se observa por encima del 96%, sin embargo, la Territorial informa considera que al segundo Trimestre el reporte debe ser del 50% del año.
La meta se reporta al 60%,  lo cual difiere del porcentaje esperado es decir el 80%, se recomienda revisar la ponderación asignada y el reporte correspondiente.
Se recomienda organizar por carpetas las evidencias de cada meta y subproducto.
</t>
  </si>
  <si>
    <t>En el primer trimestre se observa un acta de reunión para definir las temáticas a desarrollar, se evidencian listas de asistencia de la sensibilización temática GEIH  en el mes de febrero y en marzo IPC. Esta actividad se reportó al 100%.</t>
  </si>
  <si>
    <t xml:space="preserve">Para el segundo trimestre, se evidencian las listas de asistencia en la sensibilización temática para las investigaciones EVV, EAC, acta y presentación de las temáticas de EAM y EMMET. Se reporta un avance del 50% el cual corresponde a 5 de las 10 capacitaciones previstas. 
El porcentaje reportado de la meta fue del 60%, el cual supera el porcentaje esperado es decir el 50%.
Se recomienda organizar por carpetas las evidencias de cada meta y subproducto.
</t>
  </si>
  <si>
    <t xml:space="preserve">Se evidencia para el segundo trimestre la lista de asistencia y la presentación del daño antijurídico. El reporte de la meta está al 50% la cual cumple con el avance esperado, la fecha de culminación de esta meta será el 30 de noviembre del 2020.
Se recomienda organizar por carpetas las evidencias de cada meta y subproducto.
</t>
  </si>
  <si>
    <t>Para el primer trimestre se evidencia que para seleccionar las 5 instituciones a capacitar, se hará teniendo en cuenta Entidades de Gobierno, Empresa Privada, Universidades y Otros usuarios de información estadística. La actividad se reporta al 100%.</t>
  </si>
  <si>
    <t>Se evidenció como registros de las socializaciones, las listas de asistencia de 11 socializaciones donde se fomentó el uso de la información estadística para la toma de decisiones. La ponderación reportada es el 100%</t>
  </si>
  <si>
    <t xml:space="preserve">Para el segundo trimestre, y pese a que el inicio del tercer subproducto será a partir del mes de  noviembre, la Territorial aporta los documentos de evaluación de la información solicitada por parte de las universidades de Caldas y Nacional. No obstante, esta meta es reportada al 0%.
El reporte de avance de la meta fue el 90%, el cual superó el avance esperado del 30%.
</t>
  </si>
  <si>
    <t>Para el primer trimestre se evidencia el documento de definición de los temas sobre los que se realizaran las capacitaciones y/o socializaciones a los funcionarios de la Territorial sobre temas misionales, administrativos y operativos. Esta meta se reportó al 100%</t>
  </si>
  <si>
    <t>Se evidenció el registro de 17 capacitaciones y/o socializaciones realizadas a nivel de la Territorial y de las subsedes. Esta actividad se reportó al 30%. Y la fecha de culminación será el 30 de noviembre del 2020.</t>
  </si>
  <si>
    <t xml:space="preserve">I Trimestre
META 3 SUBPRODUCTO 1Tablero de control CEED
META 3 SUBPRODUCTO 2Tablero de control INDICES Y PVPLVA
Ruta de Evidencias: http://cloud.dane.gov.co/index.php/s/a9nayOPHlvgp9Tt?path=%2FEVIDENCIAS%20I%20TRIMESTRE%20PAI
II Trimestre
Tablero de control CEED.xlsx
Tablero de Control Encuestas Económicas Mensual (Actualizado) .xlsx
Tablero de control encuestas Sociales.xlsx
Tablero de control INDICES Y PVPLVA.xlsx
Tablero Encuestas Económicas Anual (Actualizado) .xlsx
Ruta de Evidencias: http://cloud.dane.gov.co/index.php/s/a9nayOPHlvgp9Tt?path=%2FEVIDENCIAS%20II%20TRIMESTRE%20PAI%2FMETA%203
</t>
  </si>
  <si>
    <t>Se evidencia en el primer trimestre se evidenció el tablero de control para el operativo CEED, la ponderación asignada fue del 100%</t>
  </si>
  <si>
    <t>Para el segundo trimestre se observa el tablero de control para operativo de índices y Precios de venta al público de licores, vinos, aperitivos, cuya ponderación asignada fue el 100%.</t>
  </si>
  <si>
    <t>Se evidencia el documento de implementación tablero de control para operativos Económicos Mensuales. Ponderación asignada 100%.</t>
  </si>
  <si>
    <t>Se observa el tablero de control para encuestas sociales, cuya ponderación asignada fue el 100%.</t>
  </si>
  <si>
    <t>No se reportó avance para el documento de evaluación de la implementación y uso del tablero de control, cuya fecha límite de elaboración es el 15 de diciembre del 2020.
La meta se reportó al 88% tal como se esperaba.</t>
  </si>
  <si>
    <t xml:space="preserve">Seguimiento Plan de Acción Institucional_DANE - FONDANE - III Trimestre
Boletin de Resultados Consolidados
EAS_Resultados Encuesta de satisfacción
EAC_Resultados_Encuesta Satisfacción-survey 09092020
Seguimiento Plan de Accion Institucional DANE - FONDANE 2020 IIT._DT CALI - revisado (1)
Correo_ Encuesta de  Perscepcion de la Satisfaccion Fuentes del Sector Empresarial
Correo_ Conferencias Resultado y Perspectivas Encuestas Economicas Anuales 2018 y Aplicacion Encuesta Retroalimentacion Empresa –DANE
EAM_Resultados_Encuesta Satisfacción 09092020
Acta reunion seguimiento PAAC II CUATRIMESTRE_DIRECCION TERRITORIAL CALI (1)
BD_cali_08sep2020_resultados-survey526381
Modelo de Correo Notificacion a Fuentes
Ruta de Evidencias: https://danegovco-my.sharepoint.com/personal/jcgarciab_dane_gov_co/_layouts/15/onedrive.aspx?ct=1601572912853&amp;or=OWA%2DNT&amp;cid=a179f1bd%2Da73c%2D8b65%2D5c5f%2D55bf6c34d1bc&amp;originalPath=aHR0cHM6Ly9kYW5lZ292Y28tbXkuc2hhcmVwb2ludC5jb20vOmY6L2cvcGVyc29uYWwvamNnYXJjaWFiX2RhbmVfZ292X2NvL0VvcEVCd3N6MkFWUHJPZXZuS0llUnVRQi1vd3Q3VGMwSHFHVFZub1JGa09xc0E%5FcnRpbWU9U3M2RGZ5NW0yRWc&amp;id=%2Fpersonal%2Fjcgarciab%5Fdane%5Fgov%5Fco%2FDocuments%2FPlan%20de%20Accion%20Instituci%C3%B3n%20%5FPAI%5FDT%5FSuroccidente
</t>
  </si>
  <si>
    <t xml:space="preserve">Pese a que la Territorial reportó al 100% el cumplimiento de los subproductos, Cronogramas, Directorios de fuentes a invitar y Registros de invitación a las fuentes para visitar el sitio virtual, en la ruta compartida no fue posible evidenciar su cumplimiento.
Se recomienda realizar un monitoreo de primera línea al cumplimiento de las actividades suscritas y organizar las evidencias por carpetas, teniendo en cuenta la meta y los subproductos descritos.
</t>
  </si>
  <si>
    <t>Para el segundo trimestre se evidencia que la encuesta de satisfacción a las fuentes de las operaciones estadísticas económicas ya no se encuentra disponible, cuya fecha de culminación sería el 30 de octubre del 2020. La Territorial indica que ha solicitado a DICE y Sistemas su habilitación. A esta actividad se le asignó una ponderación del 30% de avance.</t>
  </si>
  <si>
    <t xml:space="preserve">No se reporta avance para el segundo trimestre del subproducto “Registros de seguimiento al diligenciamiento de la encuesta” cuya fecha inicial de elaboración era el 06 de abril del 2020 y cuya fecha final es 30 de octubre del 2020. </t>
  </si>
  <si>
    <t xml:space="preserve">De acuerdo con las fechas de ejecución, se espera reporte del “Informe final de los resultados obtenidos” para el cuarto trimestre.
La Territorial reporta para el primer semestre un avance de la meta del 6%, el cual difiere del porcentaje esperado, es decir el 30%. La territorial indica en reunión del 29 de septiembre, que para el próximo trimestre podrá aportar más evidencias al cumplimiento de esta meta.
Se recomienda realizar un monitoreo de primera línea al cumplimiento de las actividades suscritas y organizar las evidencias por carpetas, teniendo en cuenta la meta y los subproductos descritos.
</t>
  </si>
  <si>
    <t>Para el primer trimestre, no fue posible evidenciar las 7 comunicaciones Oficiales enviadas a las entidades educativas. Este  subproducto tiene un reporte del 70%. Y fecha final de ejecución el 30 de marzo del 2020.</t>
  </si>
  <si>
    <t>En reunión del 01 de octubre del 2020, la Territorial indica que debido a la Emergencia Sanitaria no fue posible realizar los 14 registros de visitas en sitio a las universidades. Por lo cual se realizarán los ajustes correspondientes en la matriz. El avance del subproducto se reporta al 0%.</t>
  </si>
  <si>
    <t xml:space="preserve">Para el segundo trimestre se evidencia como avance del subproducto “Acuerdos con las universidades firmados” el correo que confirma que la documentación para realizar el memorando de entendimiento, ya se encuentra en la oficina de jurídica, y el correo remitido por la universidad libre indicando que realizará la gestión ante la seccional de Bucaramanga para dar inicio con el acuerdo respectivo. Esta actividad se  reporta al 10%.
Finalmente el avance de la meta se reporta al 19%, lo cual está por debajo de la meta esperada, es decir el 30%. 
Se recomienda revisar las fechas suscritas y los subproductos, frente a las limitaciones presentadas por la Emergencia Sanitaria y de ser posible solicitar un ajuste extemporáneo a la matriz del plan de Acción de la Territorial, ante la Oficina Asesora de Planeación.
</t>
  </si>
  <si>
    <t>Para el segundo semestre, los días 4, 5 y 9 de junio, se evidenció el registro de asistencia a 3 talleres de sensibilización e intercambios de conocimiento entre los GIT que conforma la Territorial. Esta actividad se reportó al 100%.</t>
  </si>
  <si>
    <t xml:space="preserve">Se observa el registro de 2 socializaciones de resultados de investigaciones del DANE el 12 de mayo se realizó la reunión de seguimiento al PIC y el 17 de junio se realizó la mesa de trabajo del comité ambiental. Esta actividad se reporta al 50%. Con fecha final de ejecución el 30 de noviembre del 2020. 
El reporte de avance de la meta fue del 75%, el cual es superior frente al avance esperado del 30%.
</t>
  </si>
  <si>
    <t xml:space="preserve">En el  primer trimestre se observó el registro de 1 entrenamiento de la Encuesta de Convivencia y Seguridad Ciudadana. Para el segundo trimestre se evidencia el registro de 2 entrenamientos en Barranca y  Arauca los días 12 y 18 de junio respectivamente. La ponderación reportada para estos subprocesos fue del 50%. 
Se evidencia que los dos subprocesos asociados a la meta se denominan igual, tienen las mismas fechas y no incluyen dentro de la descripción el alcance de ejecución a las subsedes, pese a que las evidencias lo confirman.
La ponderación reportada para esta meta es del 50%, lo cual supera el 30% esperado.
Se recomienda revisar la descripción de los subproductos y de ser posible solicitar un ajuste extemporáneo a la matriz del plan de Acción de la Territorial, ante la Oficina Asesora de Planeación.
Se recomienda organizar las evidencias por carpetas, de acuerdo con las metas y los subproductos suscritos.
</t>
  </si>
  <si>
    <t xml:space="preserve">I Trimestre
Indicadores y Boletines
- Agenda ECSC_Marzo_2020
- AGENDA
- Asistencia ECSC Marzo 4 2020 Relacionamiento
- Asistencia Entrenamiento Transversales
Mesas de trabajo
- Archivo (1)
- Archivo
Realizar Memorando
- EVIDENCIA SANTO TOMAS
- EVIDENCIA UDES
- EVIDENCIA UIS
- RTA DE DANE CENTRAL A UNIVERSIDAD LIBRE INFORMANDO LOS REQUISITOS
- RV  ESTUDIOS PREVIOS Y MINUTA SANTO TOMAS
- RV  MEMORANDO DE ENTENDIMIENTO ENTRE DANE - UNIVERSIDAD SIMON BOLIVAR
- RV  Solicitud memorando de entendimiento - Universidad Libre Cúcuta (1)
- RV  Solicitud memorando de entendimiento - Universidad Libre Cúcuta
Ruta de Evidencias: \\192.168.144.47\Matriz Plan de Accion\Año 2020\Seguimiento\I Trimestre
II Trimestre
META 1.EVIDENCIAS.zip
META 2. SUBPRODUCTO 1.zip
META 2. SUPRODUCTO 2.zip
META 3. EVIDENCIAS SUBPRODUCTO 1 Y 2.zip
Seguimiento Plan de Accion Institucional DANE - FONDANE 2020 IIT._ Bucaramanga – revisado
Ruta de Evidencias: \\192.168.144.47\Matriz Plan de Accion\Año 2020\Seguimiento\II TRIMESTRE
</t>
  </si>
  <si>
    <t xml:space="preserve">I Trimestre
Indicadores y Boletines
- Agenda ECSC_Marzo_2020
- AGENDA
- Asistencia ECSC Marzo 4 2020 Relacionamiento
- Asistencia Entrenamiento Transversales
Mesas de trabajo
- Archivo (1)
- Archivo
Realizar Memorando
- EVIDENCIA SANTO TOMAS
- EVIDENCIA UDES
- EVIDENCIA UIS
- RTA DE DANE CENTRAL A UNIVERSIDAD LIBRE INFORMANDO LOS REQUISITOS
- RV  ESTUDIOS PREVIOS Y MINUTA SANTO TOMAS
- RV  MEMORANDO DE ENTENDIMIENTO ENTRE DANE - UNIVERSIDAD SIMON BOLIVAR
- RV  Solicitud memorando de entendimiento - Universidad Libre Cúcuta (1)
- RV  Solicitud memorando de entendimiento - Universidad Libre Cúcuta
Ruta de Evidencias: \\192.168.144.47\Matriz Plan de Accion\Año 2020\Seguimiento\I Trimestre
II Trimestre
META 2. SUBPRODUCTO 1.zip
META 2. SUPRODUCTO 2.zip
Seguimiento Plan de Accion Institucional DANE - FONDANE 2020 IIT._ Bucaramanga – revisado
Ruta de Evidencias: \\192.168.144.47\Matriz Plan de Accion\Año 2020\Seguimiento\II TRIMESTRE
</t>
  </si>
  <si>
    <t xml:space="preserve">I Trimestre
Indicadores y Boletines
- Agenda ECSC_Marzo_2020
- AGENDA
- Asistencia ECSC Marzo 4 2020 Relacionamiento
- Asistencia Entrenamiento Transversales
Mesas de trabajo
- Archivo (1)
- Archivo
Realizar Memorando
- EVIDENCIA SANTO TOMAS
- EVIDENCIA UDES
- EVIDENCIA UIS
- RTA DE DANE CENTRAL A UNIVERSIDAD LIBRE INFORMANDO LOS REQUISITOS
- RV  ESTUDIOS PREVIOS Y MINUTA SANTO TOMAS
- RV  MEMORANDO DE ENTENDIMIENTO ENTRE DANE - UNIVERSIDAD SIMON BOLIVAR
- RV  Solicitud memorando de entendimiento - Universidad Libre Cúcuta (1)
- RV  Solicitud memorando de entendimiento - Universidad Libre Cúcuta
Ruta de Evidencias: \\192.168.144.47\Matriz Plan de Accion\Año 2020\Seguimiento\I Trimestre
II Trimestre
META 3. EVIDENCIAS SUBPRODUCTO 1 Y 2.zip
Seguimiento Plan de Accion Institucional DANE - FONDANE 2020 IIT._ Bucaramanga – revisado
Ruta de Evidencias: \\192.168.144.47\Matriz Plan de Accion\Año 2020\Seguimiento\II TRIMESTRE
</t>
  </si>
  <si>
    <t>OBSERVACIONES OCI 1er Semestre 2020</t>
  </si>
  <si>
    <t xml:space="preserve">EVIDENCIA </t>
  </si>
  <si>
    <r>
      <rPr>
        <b/>
        <sz val="16"/>
        <color theme="1"/>
        <rFont val="Calibri"/>
        <family val="2"/>
        <scheme val="minor"/>
      </rPr>
      <t>Fuente</t>
    </r>
    <r>
      <rPr>
        <sz val="16"/>
        <color theme="1"/>
        <rFont val="Calibri"/>
        <family val="2"/>
        <scheme val="minor"/>
      </rPr>
      <t>: Página web DANE, Oplan, oct2021</t>
    </r>
    <r>
      <rPr>
        <sz val="11"/>
        <color theme="1"/>
        <rFont val="Calibri"/>
        <family val="2"/>
        <scheme val="minor"/>
      </rPr>
      <t/>
    </r>
  </si>
  <si>
    <r>
      <rPr>
        <b/>
        <sz val="16"/>
        <rFont val="Segoe UI"/>
        <family val="2"/>
      </rPr>
      <t xml:space="preserve">Censo Económico: </t>
    </r>
    <r>
      <rPr>
        <sz val="16"/>
        <rFont val="Segoe UI"/>
        <family val="2"/>
      </rPr>
      <t xml:space="preserve">En el marco de las actividades que soportan el desarrollo del Censo Económico Colombia 2021, desde la DIRPEN se ha elaborado la Metodología de Evaluación de la calidad del proceso estadístico, en aras de verificar el cumplimiento de los objetivos formulados para esta operación estadística, frente a sus planteamientos temáticos y a los Lineamientos del Proceso Estadístico (basado en el modelo GSBPM 5.1). Para iniciar la implementación de esta metodología, que ya ha sido presentada y aprobada en el Comité de Planeación, Diseño y Seguimiento, se hizo la socialización con el equipo de DIMPE delegado para apoyar la revisión de evidencias del Árbol Documental del Censo Económico, para las fases 1 (Detección y Análisis de Necesidades) y 2 (Diseño). De esta actividad surgió como acción de mejora, la propuesta de procedimiento de documentación y cargue, elaborada con la Coordinación de Regulación; esta acción de mejora debe ser incorporada en el primer informe parcial de autoevaluación, que será elaborado al finalizar la fase Construcción, y que recogerá las mediciones de las tres primeras fases del proceso.
Posterior a la aprobación del Lineamiento para el Proceso Estadístico en el SEN, fue necesario actualizar la lista de chequeo (herramientas de medición cualitativa propuesta en la metodología) y socializada con el equipo designado para esta revisión. Adicionalmente se adelantó, en conjunto con el GIT Censo Económico, la elaboración del flujograma para el documento de plan general, que recoge todos los aspectos desarrollados en la fase DAN. Finalmente se adelantó la revisión de la versión más reciente de documento de Plan General del Censo Económico y se actualizó la revisión del Diagnóstico de evidencias, con base en los desarrollos de este nuevo documento. A la fecha está pendiente el diligenciamiento final de la lista de chequeo para la fase DAN.
</t>
    </r>
    <r>
      <rPr>
        <sz val="16"/>
        <color rgb="FFFF0000"/>
        <rFont val="Segoe UI"/>
        <family val="2"/>
      </rPr>
      <t xml:space="preserve">
</t>
    </r>
    <r>
      <rPr>
        <b/>
        <sz val="16"/>
        <rFont val="Segoe UI"/>
        <family val="2"/>
      </rPr>
      <t xml:space="preserve">Gran Encuesta integrada de Hogares:
</t>
    </r>
    <r>
      <rPr>
        <sz val="16"/>
        <rFont val="Segoe UI"/>
        <family val="2"/>
      </rPr>
      <t>Para la construcción y prueba piloto del instrumento de autoevaluación se tomó a la Gran Encuesta Integrada de Hogares, dado que se encuentra en proceso de rediseño, se llevo a cabo socialización del esquema general del MAC y plan de trabajo, se definió que se inicia con la revisión de la fase DAN (Detección y Análisis de Necesidades), fase que ya surtió el proceso de rediseño y tendría documentación. Como primer instrumento de trabajo se construyó y adaptó, según las evidencias entregadas por los responsables, la matriz de verificación de evidencias documentales, con el objetivo de determinar la completitud y cumplimiento de la fase DAN. En paralelo a lo anterior se empezo a construir y adaptar la lista de chequeo, instrumento principal de trabajo la cual contiene los visores y puntos de control para el desarrollo de la autoevaluación.
Se llevo a cabo socialización de los instrumentos construidos y adaptados por parte del grupo de autoevaluaciones al grupo responsable de la GEIH, se solicitó dar diligenciamiento a la matriz de verificación de evidencias por parte de los responsables en un campo destinado como observaciones, lo anterior, para contrastar la revisión de las evidencias y el trabajo realizado. Despues de diversas reuniones se determinaron las personas que van a estar encargadas de la aplicación del instrumento de autoevaluación por parte de la GEIH, en donde en la ultima reunión se explico la lista de chequeo con sus diferentes visores y la matriz de verificación de evidencias, se esta a la espera del diligenciamiento de dicha matriz por parte de los responsables para continuar con las actividades descritas en el plan de trabajo.</t>
    </r>
  </si>
  <si>
    <t>Nos encontramos en la fase de validacion de los estudios previos y se entregaron a la Oficina Jurídica de DANE CENTRAL junto con la documentación respectiva, Estamos a la espera de revisión y elaboración de la minuta de memorando de entendimiento para las siguiente universidades: - UNIVERSIDAD SANTO TOMAS – Bucaramanga, - UNIVERSIDAD INDUSTRIAL DE SANTANDER - Bucaramanga, - UNIVERSIDAD LIBRE – Cucuta, - UNIVERSIDAD SIMON BOLIVAR – Cúcuta-</t>
  </si>
  <si>
    <t>Realizar la apertura de 10 centros de datos (en entidades de gobierno nacional y locales, universidades, gremios, ONG, etc.).</t>
  </si>
  <si>
    <t>Metas</t>
  </si>
  <si>
    <t>?</t>
  </si>
  <si>
    <t>PAAC</t>
  </si>
  <si>
    <t>Iniciar proceso de actualización documental (metodología) de las operaciones estadísticas bajo el modelo GSBPM.</t>
  </si>
  <si>
    <t>7. Deflactores</t>
  </si>
  <si>
    <t>subproductos</t>
  </si>
  <si>
    <t>diana Carolina Orjuela Moreno</t>
  </si>
  <si>
    <t>Freddy Andres Cobos López</t>
  </si>
  <si>
    <r>
      <rPr>
        <b/>
        <sz val="16"/>
        <rFont val="Segoe UI"/>
        <family val="2"/>
      </rPr>
      <t>I Trimestre</t>
    </r>
    <r>
      <rPr>
        <sz val="16"/>
        <rFont val="Segoe UI"/>
        <family val="2"/>
      </rPr>
      <t xml:space="preserve">
- ANEXO-B_EsquemaAprendizaje-CE_MMCJ.pdf
- Diferencias con el modelo de aprendizaje.pdf
Ruta Evidencias: https://danegovco-my.sharepoint.com/personal/bnahenriquezs_dane_gov_co/_layouts/15/onedrive.aspx?ct=1602103465100&amp;or=OWA%2DNT&amp;cid=61b77826%2Dad45%2D5482%2D8943%2Df516ee973c86&amp;originalPath=aHR0cHM6Ly9kYW5lZ292Y28tbXkuc2hhcmVwb2ludC5jb20vOmY6L2cvcGVyc29uYWwvYm5haGVucmlxdWV6c19kYW5lX2dvdl9jby9FcDdsRkNoNkk1Sk51ZVZYSFhIeDhiZ0JwLUYweTZpcVlpZXUzdTN1Y1FIN2tBP3J0aW1lPW1TaEl4d0ZyMkVn&amp;id=%2Fpersonal%2Fbnahenriquezs%5Fdane%5Fgov%5Fco%2FDocuments%2FPAI%2D%20I%20SEMESTRE%2FEVIDENCIAS%20PAI%5FDICE%2FEVIDENCIAS%20PAI%20I%2E%20Trimestre%2FEVIDENCIAS%20I%20TRIMESTRE%2FActividad%20No%2E%202%20Esquema%20de%20aprendizaje
</t>
    </r>
    <r>
      <rPr>
        <b/>
        <sz val="16"/>
        <rFont val="Segoe UI"/>
        <family val="2"/>
      </rPr>
      <t>II Trimestre</t>
    </r>
    <r>
      <rPr>
        <sz val="16"/>
        <rFont val="Segoe UI"/>
        <family val="2"/>
      </rPr>
      <t xml:space="preserve">
- Informe de aplicación de estrategia de aprendizaje_ (3) (2).pdf
- Propuesta de aprendizaje para las operaciones estadísticas.pdf
- Propuesta de implementación del esquema de aprendizaje
Ruta Evidencias: https://danegovco-my.sharepoint.com/personal/bnahenriquezs_dane_gov_co/_layouts/15/onedrive.aspx?ct=1602103465100&amp;or=OWA%2DNT&amp;cid=61b77826%2Dad45%2D5482%2D8943%2Df516ee973c86&amp;originalPath=aHR0cHM6Ly9kYW5lZ292Y28tbXkuc2hhcmVwb2ludC5jb20vOmY6L2cvcGVyc29uYWwvYm5haGVucmlxdWV6c19kYW5lX2dvdl9jby9FcDdsRkNoNkk1Sk51ZVZYSFhIeDhiZ0JwLUYweTZpcVlpZXUzdTN1Y1FIN2tBP3J0aW1lPW1TaEl4d0ZyMkVn&amp;id=%2Fpersonal%2Fbnahenriquezs%5Fdane%5Fgov%5Fco%2FDocuments%2FPAI%2D%20I%20SEMESTRE%2FEVIDENCIAS%20PAI%5FDICE%2FEVIDENCIAS%20PAI%20II%2E%20Trimestre%2FACTIVIDAD%20No%2E%202%20Esquema%20de%20aprendizaje
</t>
    </r>
  </si>
  <si>
    <r>
      <rPr>
        <b/>
        <sz val="16"/>
        <rFont val="Segoe UI"/>
        <family val="2"/>
      </rPr>
      <t>I Trimestre</t>
    </r>
    <r>
      <rPr>
        <sz val="16"/>
        <rFont val="Segoe UI"/>
        <family val="2"/>
      </rPr>
      <t xml:space="preserve">
1er Subproducto
- Data visualization_gus.docx
- Manual de visualización de datos_mafe.docx
- MANUAL Visualizacion_Nathalia.docx
- Visualización de datos_cesar.pdf
- visualizacion de datos_wilberth.docx
- VISUALIZACION DE DATOS_Zea.pptx
2do Subproducto
No se evidencian avances del documento de manual de estilo
Ruta Evidencias: https://danegovco-my.sharepoint.com/personal/bnahenriquezs_dane_gov_co/_layouts/15/onedrive.aspx?ct=1602103465100&amp;or=OWA%2DNT&amp;cid=61b77826%2Dad45%2D5482%2D8943%2Df516ee973c86&amp;originalPath=aHR0cHM6Ly9kYW5lZ292Y28tbXkuc2hhcmVwb2ludC5jb20vOmY6L2cvcGVyc29uYWwvYm5haGVucmlxdWV6c19kYW5lX2dvdl9jby9FcDdsRkNoNkk1Sk51ZVZYSFhIeDhiZ0JwLUYweTZpcVlpZXUzdTN1Y1FIN2tBP3J0aW1lPW1TaEl4d0ZyMkVn&amp;id=%2Fpersonal%2Fbnahenriquezs%5Fdane%5Fgov%5Fco%2FDocuments%2FPAI%2D%20I%20SEMESTRE%2FEVIDENCIAS%20PAI%5FDICE%2FEVIDENCIAS%20PAI%20I%2E%20Trimestre%2FEVIDENCIAS%20I%20TRIMESTRE%2FActividad%20No%2E%203%20Manual%20de%20estilo%20gr%C3%A1fico
</t>
    </r>
    <r>
      <rPr>
        <b/>
        <sz val="16"/>
        <rFont val="Segoe UI"/>
        <family val="2"/>
      </rPr>
      <t>II Trimestre</t>
    </r>
    <r>
      <rPr>
        <sz val="16"/>
        <rFont val="Segoe UI"/>
        <family val="2"/>
      </rPr>
      <t xml:space="preserve">
- Conceptos de  visualizacion de datos_final (1).docx
- Manual Visualizacion de Datos_10_07_VF.pdf
- Registro ISOLUCION II.jpeg
- Registro ISOLUCION III.jpeg
- Registro ISOLUCION.jpeg
- Registro socialización.jpeg
- Resgistro socialización.jpeg
- Video_Socialización Manual de estilo.mp4
Ruta Evidencias: https://danegovco-my.sharepoint.com/personal/bnahenriquezs_dane_gov_co/_layouts/15/onedrive.aspx?ct=1602103465100&amp;or=OWA%2DNT&amp;cid=61b77826%2Dad45%2D5482%2D8943%2Df516ee973c86&amp;originalPath=aHR0cHM6Ly9kYW5lZ292Y28tbXkuc2hhcmVwb2ludC5jb20vOmY6L2cvcGVyc29uYWwvYm5haGVucmlxdWV6c19kYW5lX2dvdl9jby9FcDdsRkNoNkk1Sk51ZVZYSFhIeDhiZ0JwLUYweTZpcVlpZXUzdTN1Y1FIN2tBP3J0aW1lPW1TaEl4d0ZyMkVn&amp;id=%2Fpersonal%2Fbnahenriquezs%5Fdane%5Fgov%5Fco%2FDocuments%2FPAI%2D%20I%20SEMESTRE%2FEVIDENCIAS%20PAI%5FDICE%2FEVIDENCIAS%20PAI%20II%2E%20Trimestre%2FACTIVIDAD%20No%2E%203%20Manual%20de%20estilo%20gr%C3%A1fico.</t>
    </r>
  </si>
  <si>
    <r>
      <rPr>
        <b/>
        <sz val="16"/>
        <rFont val="Segoe UI"/>
        <family val="2"/>
      </rPr>
      <t>I Trimestre</t>
    </r>
    <r>
      <rPr>
        <sz val="16"/>
        <rFont val="Segoe UI"/>
        <family val="2"/>
      </rPr>
      <t xml:space="preserve">
No se evidencian avances del Diseño de una aplicación del DANE para consulta de información estadística.
</t>
    </r>
    <r>
      <rPr>
        <b/>
        <sz val="16"/>
        <rFont val="Segoe UI"/>
        <family val="2"/>
      </rPr>
      <t>II Trimestre</t>
    </r>
    <r>
      <rPr>
        <sz val="16"/>
        <rFont val="Segoe UI"/>
        <family val="2"/>
      </rPr>
      <t xml:space="preserve">
- 1_variables_sipsa.docx
- 2_imagenes_productos.docx
- 3_receta_productos.docx
- 4_ejercicio_datos.docx
- 5_aplicativos_referentes.docx
Ruta Evidencias: https://danegovco-my.sharepoint.com/personal/bnahenriquezs_dane_gov_co/_layouts/15/onedrive.aspx?ct=1602103465100&amp;or=OWA%2DNT&amp;cid=61b77826%2Dad45%2D5482%2D8943%2Df516ee973c86&amp;originalPath=aHR0cHM6Ly9kYW5lZ292Y28tbXkuc2hhcmVwb2ludC5jb20vOmY6L2cvcGVyc29uYWwvYm5haGVucmlxdWV6c19kYW5lX2dvdl9jby9FcDdsRkNoNkk1Sk51ZVZYSFhIeDhiZ0JwLUYweTZpcVlpZXUzdTN1Y1FIN2tBP3J0aW1lPW1TaEl4d0ZyMkVn&amp;id=%2Fpersonal%2Fbnahenriquezs%5Fdane%5Fgov%5Fco%2FDocuments%2FPAI%2D%20I%20SEMESTRE%2FEVIDENCIAS%20PAI%5FDICE%2FEVIDENCIAS%20PAI%20II%2E%20Trimestre%2FACTIVIDAD%20No%2E%204%20APP%20DANE</t>
    </r>
  </si>
  <si>
    <r>
      <rPr>
        <b/>
        <sz val="16"/>
        <rFont val="Segoe UI"/>
        <family val="2"/>
      </rPr>
      <t>I Trimestre</t>
    </r>
    <r>
      <rPr>
        <sz val="16"/>
        <rFont val="Segoe UI"/>
        <family val="2"/>
      </rPr>
      <t xml:space="preserve">
1. Registro de Maquetación desarrollo No.1
DESARROLLO VISOR NO. 1 TURISMO
o 1 DESARROLLO.docx
o Visor Turismo_ DICE-.pdf
2. Registro de Maquetación desarrollo No. 2
DESARROLLO VISOR No. 2 PIB
o plan-trabajo_pib_20200121.docx
o propuesta-reorganizacion_v1.pdf
o taxonomia-cuentas-nacionales.pdf
Ruta Evidencias: https://danegovco-my.sharepoint.com/personal/bnahenriquezs_dane_gov_co/_layouts/15/onedrive.aspx?ct=1602103465100&amp;or=OWA%2DNT&amp;cid=61b77826%2Dad45%2D5482%2D8943%2Df516ee973c86&amp;originalPath=aHR0cHM6Ly9kYW5lZ292Y28tbXkuc2hhcmVwb2ludC5jb20vOmY6L2cvcGVyc29uYWwvYm5haGVucmlxdWV6c19kYW5lX2dvdl9jby9FcDdsRkNoNkk1Sk51ZVZYSFhIeDhiZ0JwLUYweTZpcVlpZXUzdTN1Y1FIN2tBP3J0aW1lPW1TaEl4d0ZyMkVn&amp;id=%2Fpersonal%2Fbnahenriquezs%5Fdane%5Fgov%5Fco%2FDocuments%2FPAI%2D%20I%20SEMESTRE%2FEVIDENCIAS%20PAI%5FDICE%2FEVIDENCIAS%20PAI%20I%2E%20Trimestre%2FEVIDENCIAS%20I%20TRIMESTRE%2FActividad%20No%2E%205%20Desarrollos
</t>
    </r>
    <r>
      <rPr>
        <b/>
        <sz val="16"/>
        <rFont val="Segoe UI"/>
        <family val="2"/>
      </rPr>
      <t>II Trimestre</t>
    </r>
    <r>
      <rPr>
        <sz val="16"/>
        <rFont val="Segoe UI"/>
        <family val="2"/>
      </rPr>
      <t xml:space="preserve">
- Informe de los Desarrollos para la Gestión del Conocimiento.docx
Ruta Evidencias: https://danegovco-my.sharepoint.com/personal/bnahenriquezs_dane_gov_co/_layouts/15/onedrive.aspx?ct=1602103465100&amp;or=OWA%2DNT&amp;cid=61b77826%2Dad45%2D5482%2D8943%2Df516ee973c86&amp;originalPath=aHR0cHM6Ly9kYW5lZ292Y28tbXkuc2hhcmVwb2ludC5jb20vOmY6L2cvcGVyc29uYWwvYm5haGVucmlxdWV6c19kYW5lX2dvdl9jby9FcDdsRkNoNkk1Sk51ZVZYSFhIeDhiZ0JwLUYweTZpcVlpZXUzdTN1Y1FIN2tBP3J0aW1lPW1TaEl4d0ZyMkVn&amp;id=%2Fpersonal%2Fbnahenriquezs%5Fdane%5Fgov%5Fco%2FDocuments%2FPAI%2D%20I%20SEMESTRE%2FEVIDENCIAS%20PAI%5FDICE%2FEVIDENCIAS%20PAI%20II%2E%20Trimestre%2FACTIVIDAD%20No%2E%205%20Desarrollos.
</t>
    </r>
  </si>
  <si>
    <r>
      <rPr>
        <b/>
        <sz val="16"/>
        <rFont val="Segoe UI"/>
        <family val="2"/>
      </rPr>
      <t>I Trimestre</t>
    </r>
    <r>
      <rPr>
        <sz val="16"/>
        <rFont val="Segoe UI"/>
        <family val="2"/>
      </rPr>
      <t xml:space="preserve">
1. SUBPRODUCTO No. 1 estrategia
- CENTRO_DATOS.docx
2. SUBPRODUCTO No. 2 viabilidad
- Acta_Subcomite_Reserva_Virtual_  20042020.docx
3. SUBPRODUCTO No. 3 memo
No presenta avances para este trimestre
Ruta Evidencias: https://danegovco-my.sharepoint.com/personal/bnahenriquezs_dane_gov_co/_layouts/15/onedrive.aspx?ct=1602103465100&amp;or=OWA%2DNT&amp;cid=61b77826%2Dad45%2D5482%2D8943%2Df516ee973c86&amp;originalPath=aHR0cHM6Ly9kYW5lZ292Y28tbXkuc2hhcmVwb2ludC5jb20vOmY6L2cvcGVyc29uYWwvYm5haGVucmlxdWV6c19kYW5lX2dvdl9jby9FcDdsRkNoNkk1Sk51ZVZYSFhIeDhiZ0JwLUYweTZpcVlpZXUzdTN1Y1FIN2tBP3J0aW1lPW1TaEl4d0ZyMkVn&amp;id=%2Fpersonal%2Fbnahenriquezs%5Fdane%5Fgov%5Fco%2FDocuments%2FPAI%2D%20I%20SEMESTRE%2FEVIDENCIAS%20PAI%5FDICE%2FEVIDENCIAS%20PAI%20I%2E%20Trimestre%2FEVIDENCIAS%20I%20TRIMESTRE%2FActividad%20No%2E%206%20Centros%20de%20Datos
</t>
    </r>
    <r>
      <rPr>
        <b/>
        <sz val="16"/>
        <rFont val="Segoe UI"/>
        <family val="2"/>
      </rPr>
      <t>II Trimestre</t>
    </r>
    <r>
      <rPr>
        <sz val="16"/>
        <rFont val="Segoe UI"/>
        <family val="2"/>
      </rPr>
      <t xml:space="preserve">
1. SUBPRODUCTO No. 1 estrategia
- CENTRO_DATOS.docx
2. SUBPRODUCTO No. 2 viabilidad
- Acta_Subcomite_Reserva_Virtual_  20042020.docx
3. SUBPRODUCTO No. 3 memo
- MEMORANDO DE ENTENDIMIENTO ENTRE DANE Y UNIV SAN  N. CORPAS LEGALIZADO.pdf
- Memorando de entendimiento.pdf
Ruta Evidencias: https://danegovco-my.sharepoint.com/personal/bnahenriquezs_dane_gov_co/_layouts/15/onedrive.aspx?ct=1602103465100&amp;or=OWA%2DNT&amp;cid=61b77826%2Dad45%2D5482%2D8943%2Df516ee973c86&amp;originalPath=aHR0cHM6Ly9kYW5lZ292Y28tbXkuc2hhcmVwb2ludC5jb20vOmY6L2cvcGVyc29uYWwvYm5haGVucmlxdWV6c19kYW5lX2dvdl9jby9FcDdsRkNoNkk1Sk51ZVZYSFhIeDhiZ0JwLUYweTZpcVlpZXUzdTN1Y1FIN2tBP3J0aW1lPW1TaEl4d0ZyMkVn&amp;id=%2Fpersonal%2Fbnahenriquezs%5Fdane%5Fgov%5Fco%2FDocuments%2FPAI%2D%20I%20SEMESTRE%2FEVIDENCIAS%20PAI%5FDICE%2FEVIDENCIAS%20PAI%20II%2E%20Trimestre%2FACTIVIDAD%20No%2E%206%20Centros%20de%20Datos
</t>
    </r>
  </si>
  <si>
    <r>
      <rPr>
        <b/>
        <sz val="16"/>
        <rFont val="Segoe UI"/>
        <family val="2"/>
      </rPr>
      <t>I Trimestre</t>
    </r>
    <r>
      <rPr>
        <sz val="16"/>
        <rFont val="Segoe UI"/>
        <family val="2"/>
      </rPr>
      <t xml:space="preserve">
- analisis_intranet.docx
- Matriz comunicación interna v.3.pdf
- plan_intranet.pptx
- PPT estrategia de comunicación interna 16_03_2020.pdf
- Propuesta dilemas para videos.pdf
- Propuesta embajadores de marca DANE.pdf
Ruta Evidencias: https://danegovco-my.sharepoint.com/personal/bnahenriquezs_dane_gov_co/_layouts/15/onedrive.aspx?ct=1602103465100&amp;or=OWA%2DNT&amp;cid=61b77826%2Dad45%2D5482%2D8943%2Df516ee973c86&amp;originalPath=aHR0cHM6Ly9kYW5lZ292Y28tbXkuc2hhcmVwb2ludC5jb20vOmY6L2cvcGVyc29uYWwvYm5haGVucmlxdWV6c19kYW5lX2dvdl9jby9FcDdsRkNoNkk1Sk51ZVZYSFhIeDhiZ0JwLUYweTZpcVlpZXUzdTN1Y1FIN2tBP3J0aW1lPW1TaEl4d0ZyMkVn&amp;id=%2Fpersonal%2Fbnahenriquezs%5Fdane%5Fgov%5Fco%2FDocuments%2FPAI%2D%20I%20SEMESTRE%2FEVIDENCIAS%20PAI%5FDICE%2FEVIDENCIAS%20PAI%20I%2E%20Trimestre%2FEVIDENCIAS%20I%20TRIMESTRE%2FActividad%20No%2E%207%20Comunicaci%C3%B3n%20interna
</t>
    </r>
    <r>
      <rPr>
        <b/>
        <sz val="16"/>
        <rFont val="Segoe UI"/>
        <family val="2"/>
      </rPr>
      <t>II Trimestre</t>
    </r>
    <r>
      <rPr>
        <sz val="16"/>
        <rFont val="Segoe UI"/>
        <family val="2"/>
      </rPr>
      <t xml:space="preserve">
- COMint_AQPA (7).pdf
- Publicaciones contenidos DANEnet.xlsx
Ruta Evidencias: https://danegovco-my.sharepoint.com/personal/bnahenriquezs_dane_gov_co/_layouts/15/onedrive.aspx?ct=1602103465100&amp;or=OWA%2DNT&amp;cid=61b77826%2Dad45%2D5482%2D8943%2Df516ee973c86&amp;originalPath=aHR0cHM6Ly9kYW5lZ292Y28tbXkuc2hhcmVwb2ludC5jb20vOmY6L2cvcGVyc29uYWwvYm5haGVucmlxdWV6c19kYW5lX2dvdl9jby9FcDdsRkNoNkk1Sk51ZVZYSFhIeDhiZ0JwLUYweTZpcVlpZXUzdTN1Y1FIN2tBP3J0aW1lPW1TaEl4d0ZyMkVn&amp;id=%2Fpersonal%2Fbnahenriquezs%5Fdane%5Fgov%5Fco%2FDocuments%2FPAI%2D%20I%20SEMESTRE%2FEVIDENCIAS%20PAI%5FDICE%2FEVIDENCIAS%20PAI%20II%2E%20Trimestre%2FACTIVIDAD%20No%2E%207%20Comunicaci%C3%B3n%20Interna
</t>
    </r>
  </si>
  <si>
    <r>
      <rPr>
        <b/>
        <sz val="16"/>
        <rFont val="Segoe UI"/>
        <family val="2"/>
      </rPr>
      <t>I Trimestre</t>
    </r>
    <r>
      <rPr>
        <sz val="16"/>
        <rFont val="Segoe UI"/>
        <family val="2"/>
      </rPr>
      <t xml:space="preserve">
- informe banco de imágenes.pdf
Ruta Evidencias: https://danegovco-my.sharepoint.com/personal/bnahenriquezs_dane_gov_co/_layouts/15/onedrive.aspx?ct=1602103465100&amp;or=OWA%2DNT&amp;cid=61b77826%2Dad45%2D5482%2D8943%2Df516ee973c86&amp;originalPath=aHR0cHM6Ly9kYW5lZ292Y28tbXkuc2hhcmVwb2ludC5jb20vOmY6L2cvcGVyc29uYWwvYm5haGVucmlxdWV6c19kYW5lX2dvdl9jby9FcDdsRkNoNkk1Sk51ZVZYSFhIeDhiZ0JwLUYweTZpcVlpZXUzdTN1Y1FIN2tBP3J0aW1lPW1TaEl4d0ZyMkVn&amp;id=%2Fpersonal%2Fbnahenriquezs%5Fdane%5Fgov%5Fco%2FDocuments%2FPAI%2D%20I%20SEMESTRE%2FEVIDENCIAS%20PAI%5FDICE%2FEVIDENCIAS%20PAI%20I%2E%20Trimestre%2FEVIDENCIAS%20I%20TRIMESTRE%2FActividad%20No%2E%208%20Banco%20de%20imagenes
</t>
    </r>
    <r>
      <rPr>
        <b/>
        <sz val="16"/>
        <rFont val="Segoe UI"/>
        <family val="2"/>
      </rPr>
      <t>II Trimestre</t>
    </r>
    <r>
      <rPr>
        <sz val="16"/>
        <rFont val="Segoe UI"/>
        <family val="2"/>
      </rPr>
      <t xml:space="preserve">
- Borrador_protocolo_BANCO DE IMÁGENES DANE (3).pdf
- Solicitud revisión proceso..pdf
Ruta Evidencias: https://danegovco-my.sharepoint.com/personal/bnahenriquezs_dane_gov_co/_layouts/15/onedrive.aspx?ct=1602103465100&amp;or=OWA%2DNT&amp;cid=61b77826%2Dad45%2D5482%2D8943%2Df516ee973c86&amp;originalPath=aHR0cHM6Ly9kYW5lZ292Y28tbXkuc2hhcmVwb2ludC5jb20vOmY6L2cvcGVyc29uYWwvYm5haGVucmlxdWV6c19kYW5lX2dvdl9jby9FcDdsRkNoNkk1Sk51ZVZYSFhIeDhiZ0JwLUYweTZpcVlpZXUzdTN1Y1FIN2tBP3J0aW1lPW1TaEl4d0ZyMkVn&amp;id=%2Fpersonal%2Fbnahenriquezs%5Fdane%5Fgov%5Fco%2FDocuments%2FPAI%2D%20I%20SEMESTRE%2FEVIDENCIAS%20PAI%5FDICE%2FEVIDENCIAS%20PAI%20II%2E%20Trimestre%2FACTIVIDAD%20No%2E%208%20Banco%20Im%C3%A1genes   
</t>
    </r>
  </si>
  <si>
    <r>
      <rPr>
        <b/>
        <sz val="16"/>
        <rFont val="Segoe UI"/>
        <family val="2"/>
      </rPr>
      <t xml:space="preserve">I Trimestre
</t>
    </r>
    <r>
      <rPr>
        <sz val="16"/>
        <rFont val="Segoe UI"/>
        <family val="2"/>
      </rPr>
      <t xml:space="preserve">
a. Gobierno Digital 
- 20200316_AyudaDeMemoria_AND_DANE.docx
- 20200316_AyudaDeMemoria_MinTIC_DANE.docx
- Marco de Interoperabilidad.pptx
- Modelo de Gobierno GI OSIS v3.pptx
- Carpeta  Actividades
- 20200316_AyudaDeMemoria_AND_DANE.docx
- 20200316_AyudaDeMemoria_MinTIC_DANE.docx
- Marco de Interoperabilidad.pptx
- Modelo de Gobierno GI OSIS v3.pptx
b. Cronograma 2020 -2025
- Cronograma 2020 – 2025.xlsx
Ruta de Evidencias: https://danegovco.sharepoint.com/sites/Procesos/Shared%20Documents/Forms/AllItems.aspx?ct=1602190464771&amp;or=OWA%2DNT&amp;cid=acb3e36b%2Dfd26%2D740c%2D5c6f%2D9a9c40af353c&amp;originalPath=aHR0cHM6Ly9kYW5lZ292Y28uc2hhcmVwb2ludC5jb20vOmY6L3MvUHJvY2Vzb3MvRWsxRlp1TkUzVkpPczdRemNFa3BCeWNCZlNhTzV1SHBkOW45d003QUF5eVF5dz9ydGltZT01VmhuVjh4cjJFZw&amp;viewid=28f80a27%2D4a67%2D4938%2D858c%2D58a6ffbfd859&amp;id=%2Fsites%2FProcesos%2FShared%20Documents%2FPlaneaci%C3%B3n%2FPLAN%20DE%20ACCI%C3%92N%202020%2FREPORTE%20PLAN%20DE%20ACCI%C3%93N%20I%20TRIMESTRE%202020%2F1%2E%20Ofrecer%20a%20la%20entidad%20servicios%20de%20tecnolog%C3%ADa%20misionales%2C%20de%20direccionamiento%2C%20de%20servicios%20digitales%20y%20de%20apoyo%20administravo%20acordes%20a%20las%20buenas%20pr%C3%A1cticas%20de%20Estrategia%20y%20Gobierno%20de%20TI
</t>
    </r>
    <r>
      <rPr>
        <b/>
        <sz val="16"/>
        <rFont val="Segoe UI"/>
        <family val="2"/>
      </rPr>
      <t>II Trimestre</t>
    </r>
    <r>
      <rPr>
        <sz val="16"/>
        <rFont val="Segoe UI"/>
        <family val="2"/>
      </rPr>
      <t xml:space="preserve">
a. Catálogo de Servicios
- Plantilla Catalogo de Sistemas de Informacion.xlsx
- Plantilla Catálogo Servicios Tecnológicos. xlsx
Ruta de Evidencias: https://danegovco.sharepoint.com/sites/Procesos/Shared%20Documents/Forms/AllItems.aspx?ct=1602190468359&amp;or=OWA%2DNT&amp;cid=18b41c4e%2D2be2%2Dfeaf%2D4c83%2Dc69adee3eb74&amp;originalPath=aHR0cHM6Ly9kYW5lZ292Y28uc2hhcmVwb2ludC5jb20vOmY6L3MvUHJvY2Vzb3MvRXBQOEt4QnNZSk5KcFR6UWc0bXplNTBCWmsyREVlQkRSZ0QxNXBwREFYbWVYZz9ydGltZT1HRFFzV2N4cjJFZw&amp;viewid=28f80a27%2D4a67%2D4938%2D858c%2D58a6ffbfd859&amp;id=%2Fsites%2FProcesos%2FShared%20Documents%2FPlaneaci%C3%B3n%2FPLAN%20DE%20ACCI%C3%92N%202020%2FREPORTE%20PLAN%20DE%20ACCI%C3%93N%20II%20TRIMESTRE%202020%2F1%2E%20Ofrecer%20a%20la%20entidad%20servicios%20de%20tecnolog%C3%ADa%20misionales%2C%20de%20direccionamiento%2C%20de%20servicios%20digitales%20y%20de%20apoyo%20administravo%20acordes%20a%20las%20buenas%20pr%C3%A1cticas%20de%20Estrategia%20y%20Gobierno%20de%20TI
</t>
    </r>
  </si>
  <si>
    <r>
      <rPr>
        <b/>
        <sz val="16"/>
        <rFont val="Segoe UI"/>
        <family val="2"/>
      </rPr>
      <t>I Trimestre</t>
    </r>
    <r>
      <rPr>
        <sz val="16"/>
        <rFont val="Segoe UI"/>
        <family val="2"/>
      </rPr>
      <t xml:space="preserve">
a. Cronograma 2020 – 2025
- 27-02-2020-Plan de acción 2020-2022-MSPI-MGRSD-V2.xlsx
- Cronograma 2020 – 2025.xlsx
Ruta de Evidencias: https://danegovco.sharepoint.com/sites/Procesos/Shared%20Documents/Forms/AllItems.aspx?ct=1602190464771&amp;or=OWA%2DNT&amp;cid=acb3e36b%2Dfd26%2D740c%2D5c6f%2D9a9c40af353c&amp;originalPath=aHR0cHM6Ly9kYW5lZ292Y28uc2hhcmVwb2ludC5jb20vOmY6L3MvUHJvY2Vzb3MvRWsxRlp1TkUzVkpPczdRemNFa3BCeWNCZlNhTzV1SHBkOW45d003QUF5eVF5dz9ydGltZT01VmhuVjh4cjJFZw&amp;viewid=28f80a27%2D4a67%2D4938%2D858c%2D58a6ffbfd859&amp;id=%2Fsites%2FProcesos%2FShared%20Documents%2FPlaneaci%C3%B3n%2FPLAN%20DE%20ACCI%C3%92N%202020%2FREPORTE%20PLAN%20DE%20ACCI%C3%93N%20I%20TRIMESTRE%202020%2F2%2E%20%20Implementar%20el%20Plan%20de%20Seguridad%20y%20Privacidad%20de%20la%20Informaci%C3%B3n%20acordes%20al%20Plan
</t>
    </r>
    <r>
      <rPr>
        <b/>
        <sz val="16"/>
        <rFont val="Segoe UI"/>
        <family val="2"/>
      </rPr>
      <t>II Trimestre</t>
    </r>
    <r>
      <rPr>
        <sz val="16"/>
        <rFont val="Segoe UI"/>
        <family val="2"/>
      </rPr>
      <t xml:space="preserve">
- Política  para  control de acceso FINAL.docx
- Política  para Desarrollo de Software FINAL.docx
- Política para el recurso humano FINAL.docx
- Políticas de Seguridad en las Operaciones FINAL.docx
Ruta de Evidencias: https://danegovco.sharepoint.com/sites/Procesos/Shared%20Documents/Forms/AllItems.aspx?ct=1602190468359&amp;or=OWA%2DNT&amp;cid=18b41c4e%2D2be2%2Dfeaf%2D4c83%2Dc69adee3eb74&amp;originalPath=aHR0cHM6Ly9kYW5lZ292Y28uc2hhcmVwb2ludC5jb20vOmY6L3MvUHJvY2Vzb3MvRXBQOEt4QnNZSk5KcFR6UWc0bXplNTBCWmsyREVlQkRSZ0QxNXBwREFYbWVYZz9ydGltZT1HRFFzV2N4cjJFZw&amp;viewid=28f80a27%2D4a67%2D4938%2D858c%2D58a6ffbfd859&amp;id=%2Fsites%2FProcesos%2FShared%20Documents%2FPlaneaci%C3%B3n%2FPLAN%20DE%20ACCI%C3%92N%202020%2FREPORTE%20PLAN%20DE%20ACCI%C3%93N%20II%20TRIMESTRE%202020%2F2%2E%20%20Implementar%20el%20Plan%20de%20Seguridad%20y%20Privacidad%20de%20la%20Informaci%C3%B3n%20acordes%20al%20Plan</t>
    </r>
  </si>
  <si>
    <r>
      <rPr>
        <b/>
        <sz val="16"/>
        <rFont val="Segoe UI"/>
        <family val="2"/>
      </rPr>
      <t>I Trimestre</t>
    </r>
    <r>
      <rPr>
        <sz val="16"/>
        <rFont val="Segoe UI"/>
        <family val="2"/>
      </rPr>
      <t xml:space="preserve">
ANS
- Actas.zip
- Canvas de Modelo_de_Servicio SI.xlsx
- Presentación Metodología ANS-19 marzo 2020.pptx
Censo Económico
- ECO 207.pptx
- ECO 213.pptx
- Informe Censo Económico.docx
- Requerimientos Formulario Básico Censo Económico 2021.pptx
Registro de renovación PERNO
- Copia de Requerimientos Sistema de Nomina_2602-20.xlsx
- Requerimientos funcionales nómina.docx
Sistema GD- Doc Elec
- 20191215Guia Documentos Electrónicos
Ruta de Evidencias: https://danegovco.sharepoint.com/sites/Procesos/Shared%20Documents/Forms/AllItems.aspx?ct=1602190464771&amp;or=OWA%2DNT&amp;cid=acb3e36b%2Dfd26%2D740c%2D5c6f%2D9a9c40af353c&amp;originalPath=aHR0cHM6Ly9kYW5lZ292Y28uc2hhcmVwb2ludC5jb20vOmY6L3MvUHJvY2Vzb3MvRWsxRlp1TkUzVkpPczdRemNFa3BCeWNCZlNhTzV1SHBkOW45d003QUF5eVF5dz9ydGltZT01VmhuVjh4cjJFZw&amp;viewid=28f80a27%2D4a67%2D4938%2D858c%2D58a6ffbfd859&amp;id=%2Fsites%2FProcesos%2FShared%20Documents%2FPlaneaci%C3%B3n%2FPLAN%20DE%20ACCI%C3%92N%202020%2FREPORTE%20PLAN%20DE%20ACCI%C3%93N%20I%20TRIMESTRE%202020%2F3%2E%20Ofrecer%20Sistemas%20de%20Informaci%C3%B3n%20misionales%2C%20de%20direccionamiento%2C%20de%20servicios%20digitales%20y%20de%20apoyo%20administravo%20acordes%20al%20Plan%20Estrat%C3%A9gico%20de%20Tecnolog%C3%ADas%20de%20la%20Informaci%C3%B3n
</t>
    </r>
    <r>
      <rPr>
        <b/>
        <sz val="16"/>
        <rFont val="Segoe UI"/>
        <family val="2"/>
      </rPr>
      <t>II Trimestre</t>
    </r>
    <r>
      <rPr>
        <sz val="16"/>
        <rFont val="Segoe UI"/>
        <family val="2"/>
      </rPr>
      <t xml:space="preserve">
La carpeta se encuentra vacía.
Ruta de Evidencias: https://danegovco.sharepoint.com/sites/Procesos/Shared%20Documents/Forms/AllItems.aspx?ct=1602190468359&amp;or=OWA%2DNT&amp;cid=18b41c4e%2D2be2%2Dfeaf%2D4c83%2Dc69adee3eb74&amp;originalPath=aHR0cHM6Ly9kYW5lZ292Y28uc2hhcmVwb2ludC5jb20vOmY6L3MvUHJvY2Vzb3MvRXBQOEt4QnNZSk5KcFR6UWc0bXplNTBCWmsyREVlQkRSZ0QxNXBwREFYbWVYZz9ydGltZT1HRFFzV2N4cjJFZw&amp;viewid=28f80a27%2D4a67%2D4938%2D858c%2D58a6ffbfd859&amp;id=%2Fsites%2FProcesos%2FShared%20Documents%2FPlaneaci%C3%B3n%2FPLAN%20DE%20ACCI%C3%92N%202020%2FREPORTE%20PLAN%20DE%20ACCI%C3%93N%20II%20TRIMESTRE%202020%2F3%2E%20Ofrecer%20Sistemas%20de%20Informaci%C3%B3n%20misionales%2C%20de%20direccionamiento%2C%20de%20servicios%20digitales%20y%20de%20apoyo%20administravo%20acordes%20al%20Plan%20Estrat%C3%A9gico%20de%20Tecnolog%C3%ADas%20de%20la%20Informaci%C3%B3n
</t>
    </r>
  </si>
  <si>
    <r>
      <rPr>
        <b/>
        <sz val="16"/>
        <rFont val="Segoe UI"/>
        <family val="2"/>
      </rPr>
      <t>I Trimestre</t>
    </r>
    <r>
      <rPr>
        <sz val="16"/>
        <rFont val="Segoe UI"/>
        <family val="2"/>
      </rPr>
      <t xml:space="preserve">
a. ANS
- Actas.zip
- Canvas de Modelo_de_Servicio_ Plataforma T.xlsx
- Canvas_de_Modelo_de_Servicio_Intercambio de Información.xlsx
Ruta de Evidencias: https://danegovco.sharepoint.com/sites/Procesos/Shared%20Documents/Forms/AllItems.aspx?ct=1602190464771&amp;or=OWA%2DNT&amp;cid=acb3e36b%2Dfd26%2D740c%2D5c6f%2D9a9c40af353c&amp;originalPath=aHR0cHM6Ly9kYW5lZ292Y28uc2hhcmVwb2ludC5jb20vOmY6L3MvUHJvY2Vzb3MvRWsxRlp1TkUzVkpPczdRemNFa3BCeWNCZlNhTzV1SHBkOW45d003QUF5eVF5dz9ydGltZT01VmhuVjh4cjJFZw&amp;viewid=28f80a27%2D4a67%2D4938%2D858c%2D58a6ffbfd859&amp;id=%2Fsites%2FProcesos%2FShared%20Documents%2FPlaneaci%C3%B3n%2FPLAN%20DE%20ACCI%C3%92N%202020%2FREPORTE%20PLAN%20DE%20ACCI%C3%93N%20I%20TRIMESTRE%202020%2F4%2E%20Ofrecer%20%20Servicios%20Tecnol%C3%B3gicos%20misionales%2C%20de%20direccionamiento%2C%20de%20servicios%20digitales%20y%20de%20apoyo%20administravo%20estandarizados%20acordes%20a%20las%20buenas%20pr%C3%A1cticas%20de%20operaci%C3%B3n%20de%20TI%2FANS
</t>
    </r>
    <r>
      <rPr>
        <b/>
        <sz val="16"/>
        <rFont val="Segoe UI"/>
        <family val="2"/>
      </rPr>
      <t>II Trimestre</t>
    </r>
    <r>
      <rPr>
        <sz val="16"/>
        <rFont val="Segoe UI"/>
        <family val="2"/>
      </rPr>
      <t xml:space="preserve">
La carpeta se encuentra vacía.
Ruta de Evidencias: https://danegovco.sharepoint.com/sites/Procesos/Shared%20Documents/Forms/AllItems.aspx?ct=1602190468359&amp;or=OWA%2DNT&amp;cid=18b41c4e%2D2be2%2Dfeaf%2D4c83%2Dc69adee3eb74&amp;originalPath=aHR0cHM6Ly9kYW5lZ292Y28uc2hhcmVwb2ludC5jb20vOmY6L3MvUHJvY2Vzb3MvRXBQOEt4QnNZSk5KcFR6UWc0bXplNTBCWmsyREVlQkRSZ0QxNXBwREFYbWVYZz9ydGltZT1HRFFzV2N4cjJFZw&amp;viewid=28f80a27%2D4a67%2D4938%2D858c%2D58a6ffbfd859&amp;id=%2Fsites%2FProcesos%2FShared%20Documents%2FPlaneaci%C3%B3n%2FPLAN%20DE%20ACCI%C3%92N%202020%2FREPORTE%20PLAN%20DE%20ACCI%C3%93N%20II%20TRIMESTRE%202020%2F4%2E%20Ofrecer%20%20Servicios%20Tecnol%C3%B3gicos%20misionales%2C%20de%20direccionamiento%2C%20de%20servicios%20digitales%20y%20de%20apoyo%20administravo%20estandarizados%20acordes%20a%20las%20buenas%20pr%C3%A1cticas%20de%20operaci%C3%B3n%20de%20TI
</t>
    </r>
  </si>
  <si>
    <r>
      <rPr>
        <b/>
        <sz val="16"/>
        <rFont val="Segoe UI"/>
        <family val="2"/>
      </rPr>
      <t>I Trimestre</t>
    </r>
    <r>
      <rPr>
        <sz val="16"/>
        <rFont val="Segoe UI"/>
        <family val="2"/>
      </rPr>
      <t xml:space="preserve">
La carpeta se encuentra vacía
Ruta de Evidencias: https://danegovco.sharepoint.com/sites/Procesos/Shared%20Documents/Forms/AllItems.aspx?ct=1602190464771&amp;or=OWA%2DNT&amp;cid=acb3e36b%2Dfd26%2D740c%2D5c6f%2D9a9c40af353c&amp;originalPath=aHR0cHM6Ly9kYW5lZ292Y28uc2hhcmVwb2ludC5jb20vOmY6L3MvUHJvY2Vzb3MvRWsxRlp1TkUzVkpPczdRemNFa3BCeWNCZlNhTzV1SHBkOW45d003QUF5eVF5dz9ydGltZT01VmhuVjh4cjJFZw&amp;viewid=28f80a27%2D4a67%2D4938%2D858c%2D58a6ffbfd859&amp;id=%2Fsites%2FProcesos%2FShared%20Documents%2FPlaneaci%C3%B3n%2FPLAN%20DE%20ACCI%C3%92N%202020%2FREPORTE%20PLAN%20DE%20ACCI%C3%93N%20I%20TRIMESTRE%202020%2F5%2E%20Promover%20el%20Uso%20y%20Apropiaci%C3%B3n%20adecuados%20de%20las%20TICs%20en%20la%20Entidad%20para%20favorecer%20las%20operaciones%20estad%C3%ADsticas%20%28Divulgaci%C3%B3n%20PETI%29
</t>
    </r>
    <r>
      <rPr>
        <b/>
        <sz val="16"/>
        <rFont val="Segoe UI"/>
        <family val="2"/>
      </rPr>
      <t>II Trimestre</t>
    </r>
    <r>
      <rPr>
        <sz val="16"/>
        <rFont val="Segoe UI"/>
        <family val="2"/>
      </rPr>
      <t xml:space="preserve">
La carpeta se encuentra vacía
Ruta de Evidencias: https://danegovco.sharepoint.com/sites/Procesos/Shared%20Documents/Forms/AllItems.aspx?ct=1602190468359&amp;or=OWA%2DNT&amp;cid=18b41c4e%2D2be2%2Dfeaf%2D4c83%2Dc69adee3eb74&amp;originalPath=aHR0cHM6Ly9kYW5lZ292Y28uc2hhcmVwb2ludC5jb20vOmY6L3MvUHJvY2Vzb3MvRXBQOEt4QnNZSk5KcFR6UWc0bXplNTBCWmsyREVlQkRSZ0QxNXBwREFYbWVYZz9ydGltZT1HRFFzV2N4cjJFZw&amp;viewid=28f80a27%2D4a67%2D4938%2D858c%2D58a6ffbfd859&amp;id=%2Fsites%2FProcesos%2FShared%20Documents%2FPlaneaci%C3%B3n%2FPLAN%20DE%20ACCI%C3%92N%202020%2FREPORTE%20PLAN%20DE%20ACCI%C3%93N%20II%20TRIMESTRE%202020%2F5%2E%20Promover%20el%20Uso%20y%20Apropiaci%C3%B3n%20adecuados%20de%20las%20TICs%20en%20la%20Entidad%20para%20favorecer%20las%20operaciones%20estad%C3%ADsticas%20%28Divulgaci%C3%B3n%20PETI%29
</t>
    </r>
  </si>
  <si>
    <r>
      <t xml:space="preserve">Se evidencia el avance parcial cualitativo y cuantitativo de los subproductos de la meta como: </t>
    </r>
    <r>
      <rPr>
        <b/>
        <sz val="16"/>
        <rFont val="Segoe UI"/>
        <family val="2"/>
      </rPr>
      <t>1-</t>
    </r>
    <r>
      <rPr>
        <sz val="16"/>
        <rFont val="Segoe UI"/>
        <family val="2"/>
      </rPr>
      <t xml:space="preserve"> En el software ISOLUCION están aprobados los procedimientos: SIO-020-PDT-001Control de Documentos Versión 16 del 16 marzo 2020 y el SIO-020-PDT-002 Formulación y Monitoreo de Indicadores de Gestión Versión 10 del 10 marzo 2020; y las guia: SIO-020-GUI-002  Levantamiento del Modelo Funcional en las operaciones estadísticas Versión8 del 22 abril 2020  y SIO-020-GUI-001  de Identificación y Codificación Documental Versión8 del 26 marzo 2020, del proceso Sinergia Organizacional (SIO). </t>
    </r>
    <r>
      <rPr>
        <b/>
        <sz val="16"/>
        <rFont val="Segoe UI"/>
        <family val="2"/>
      </rPr>
      <t>2-</t>
    </r>
    <r>
      <rPr>
        <sz val="16"/>
        <rFont val="Segoe UI"/>
        <family val="2"/>
      </rPr>
      <t xml:space="preserve"> En el software ISOLUCION está aprobado el manual SIO-020-MAN-001 del Sistema  de Gestión de la Calidad Versión13 del 9 septiembre 2020, del proceso Planeación y Direccionamiento Estratégico (PDE). </t>
    </r>
    <r>
      <rPr>
        <b/>
        <sz val="16"/>
        <rFont val="Segoe UI"/>
        <family val="2"/>
      </rPr>
      <t>3-</t>
    </r>
    <r>
      <rPr>
        <sz val="16"/>
        <rFont val="Segoe UI"/>
        <family val="2"/>
      </rPr>
      <t xml:space="preserve"> Se ha ajustado la caracterización de 14 procesos de apoyo o soporte y el 2° semestre 2020 de continua con los procesos misionales, cuyo repositorio es el software ISOLUCION.</t>
    </r>
  </si>
  <si>
    <r>
      <t xml:space="preserve"> Se pudo evidenciar bajo la herramienta teams, la depuración cuadros de salida, presentación resultados ENHAB 2019, REDATAM es la publicación de la página institucional, asi mismo  3 archivos  PDF:  D12-DIAGNÓSTICO BASE DE DATOS OCCRE,  D13-PROPUESTA ACTUALIZACION DEL ESTADO FALLECIDO Y MIGRANTE DE PERSONAS BD OCCRE,  D14-INTEGRACION REGISTROS ADMINISTRATIVOS DE POBLACIÓN OCCRE.
El proceso aporta un correo  dirigido a  la Oficina Asesora Juridica en la fecha 27 de julio de 2020 el cual informa </t>
    </r>
    <r>
      <rPr>
        <i/>
        <sz val="16"/>
        <rFont val="Segoe UI"/>
        <family val="2"/>
      </rPr>
      <t xml:space="preserve">"""" Entre diciembre de 2019 y enero de 2020, se han presentado los resultados preliminares obtenidos de esta operación estadística, Así mismo, durante el primer semestre del presente año, se han adelantado las actividades correspondientes a la revisión, análisis y consolidación de la base de datos de los resultados de la ENHAB, así como el diseño y construcción de los documentos y herramientas definidas por el DANE para la entrega de resultados de esta Encuesta. Una vez surtidas estas actividades, mediante el oficio número 20202300154061 del pasado 6 de julio, se procedió con la remisión de los productos correspondientes a: Cuadros de Salida, Presentación resultados, Documentos Ajustados productos OCCRE, Asimismo, se informó sobre la herramienta REDATAM como Sistema de consulta de los resultados de la ENHAB, a la cual tendrán acceso algunos funcionarios de la Gobernación del archipiélago (por conexión a VPN). Teniendo en cuenta lo señalado anteriormente, me permito solicitar de forma muy respetuosa concepto jurídico respecto a la posibilidad de realizar la publicación de los resultados de la Encuesta de Hábitat y Usos Socioeconómicos –ENHAB, en los medios y herramientas que defina el DANE para que sea consultada por el público en general, especificando si hay algún conflicto o situación derivada de la suscripción del Convenio citado, que imposibilite dicha publicación""". La ponderacion estimada por el proceso es acorde.  
</t>
    </r>
  </si>
  <si>
    <r>
      <rPr>
        <b/>
        <sz val="16"/>
        <rFont val="Segoe UI"/>
        <family val="2"/>
      </rPr>
      <t>I Trimestre</t>
    </r>
    <r>
      <rPr>
        <sz val="16"/>
        <rFont val="Segoe UI"/>
        <family val="2"/>
      </rPr>
      <t xml:space="preserve">
103.1 Directriz de Backups (correo)
103.2 enero backups (correo)
103.2 Febrero backups.pptx 
103.2 Marzo backups.pptx
Ruta de Evidencias: \\Bqserver04\41 territorial_barranquilla.-dir\41-127_SGC\99_APOYO\2020\Plan _Acción\Evidencias_plan_accion_I_trimestre
</t>
    </r>
    <r>
      <rPr>
        <b/>
        <sz val="16"/>
        <rFont val="Segoe UI"/>
        <family val="2"/>
      </rPr>
      <t>II Trimestre</t>
    </r>
    <r>
      <rPr>
        <sz val="16"/>
        <rFont val="Segoe UI"/>
        <family val="2"/>
      </rPr>
      <t xml:space="preserve">
103.2 mayo a junio Backups1.pdf
Ruta de Evidencias: \\Bqserver04\41 territorial_barranquilla.-dir\41-127_SGC\99_APOYO\2020\Plan _Acción\Evidencias_plan_acción_II_trimestre
</t>
    </r>
  </si>
  <si>
    <r>
      <rPr>
        <b/>
        <sz val="16"/>
        <rFont val="Segoe UI"/>
        <family val="2"/>
      </rPr>
      <t>I Trimestre</t>
    </r>
    <r>
      <rPr>
        <sz val="16"/>
        <rFont val="Segoe UI"/>
        <family val="2"/>
      </rPr>
      <t xml:space="preserve">
104.1 Identificacion temáticas.pdf
104.2 02-febrero charla GEIH.pdf
104.2 03-marzo charla IPC.pdf
Ruta de Evidencias: \\Bqserver04\41 territorial_barranquilla.-dir\41-127_SGC\99_APOYO\2020\Plan _Acción\Evidencias_plan_accion_I_trimestre
</t>
    </r>
    <r>
      <rPr>
        <b/>
        <sz val="16"/>
        <rFont val="Segoe UI"/>
        <family val="2"/>
      </rPr>
      <t xml:space="preserve">
II Trimestre</t>
    </r>
    <r>
      <rPr>
        <sz val="16"/>
        <rFont val="Segoe UI"/>
        <family val="2"/>
      </rPr>
      <t xml:space="preserve">
104.2 04-Abril charla (correo)
104.2 05 mayo Asitencia  EAC.pdf
104.2 05 mayo EAC_DISEÑO METODOLÓGIC.pptx
104.2 06 junio Asistencia –EEVV.xlsx
104.2 06 junio EEVV.pptx
Ruta de Evidencias: \\Bqserver04\41 territorial_barranquilla.-dir\41-127_SGC\99_APOYO\2020\Plan _Acción\Evidencias_plan_acción_II_trimestre
</t>
    </r>
  </si>
  <si>
    <r>
      <rPr>
        <b/>
        <sz val="16"/>
        <rFont val="Segoe UI"/>
        <family val="2"/>
      </rPr>
      <t>II Trimestre</t>
    </r>
    <r>
      <rPr>
        <sz val="16"/>
        <rFont val="Segoe UI"/>
        <family val="2"/>
      </rPr>
      <t xml:space="preserve">
105.1 Junio asistencia CAPACITACIÓN DAÑO ANTIJURÍDICO - 30-06-20.xlsx
105.1 Junio DAÑO ANTIJURÍDICO_DANE_30-06-20.pptx
Ruta de Evidencias: \\Bqserver04\41 territorial_barranquilla.-dir\41-127_SGC\99_APOYO\2020\Plan _Acción\Evidencias_plan_acción_II_trimestre
</t>
    </r>
  </si>
  <si>
    <r>
      <rPr>
        <b/>
        <sz val="16"/>
        <rFont val="Segoe UI"/>
        <family val="2"/>
      </rPr>
      <t>I Trimestre</t>
    </r>
    <r>
      <rPr>
        <sz val="16"/>
        <rFont val="Segoe UI"/>
        <family val="2"/>
      </rPr>
      <t xml:space="preserve">
Subproducto 1
EVIDENCIA META 1 - SUBPRODUCTO 1.pdf
Subproducto 2
REUNIÓN GOBERNACIÓN DE RISARALDA_1.pdf
20204500004121 REUNIÓN ALCALDÍA DE PEREIRA_1.pdf
ACTA DE REUNIÓN MANISOL_1.pdf
ACTA DE REUNIÓN SITECO FEBRERO 2020.pdf
ENTRENAMIENTO DE DILIGENCIAMIENTO EMMT.pdf
LISTA DE ASISTENCIA ALCALDIA MUNICIPAL 04 02 2020.pdf
LISTA DE ASISTENCIA CÁMARA DE COMERCIO 21 01 2020.pdf
LISTA DE ASISTENCIA GOBERNACIÓN DE CALDAS 30 01 2020.pdf
LISTA DE ASISTENCIA GOBERNACIÓN DE CALDAS 31 01 2020.pdf
LISTA DE ASISTENCIA SECRETARÍA DE EDUCACIÓN MUNICIPAL 21 01 2020.pdf
LISTA DE ASISTENCIA SOLICITUD CONVENIO U MANIZALES - CHEC 13 02 2020.pdf
META 1 SUBPRODUCTO 2.xlsx
Ruta de Evidencias: http://cloud.dane.gov.co/index.php/s/a9nayOPHlvgp9Tt?path=%2FEVIDENCIAS%20I%20TRIMESTRE%20PAI
</t>
    </r>
    <r>
      <rPr>
        <b/>
        <sz val="16"/>
        <rFont val="Segoe UI"/>
        <family val="2"/>
      </rPr>
      <t>II Trimestre</t>
    </r>
    <r>
      <rPr>
        <sz val="16"/>
        <rFont val="Segoe UI"/>
        <family val="2"/>
      </rPr>
      <t xml:space="preserve">
UNIVERSIDAD DE CALDAS
- ASISTENCIA UNIV. CALDAS.docx
- FormatoEvaluacionSocializacinDIE020PD004r002_v3-1.xlsx
UNIVERSIDAD NACIONAL
- FormatoEvaluacionSocialización U Nacional
- LISTA DE ASISTENCIA UNIV NACIONAL
Ruta de Evidencias: http://cloud.dane.gov.co/index.php/s/a9nayOPHlvgp9Tt?path=%2FEVIDENCIAS%20II%20TRIMESTRE%20PAI%2FMETA%201%20-%20SUBPRODUCTO%202
</t>
    </r>
  </si>
  <si>
    <r>
      <rPr>
        <b/>
        <sz val="16"/>
        <rFont val="Segoe UI"/>
        <family val="2"/>
      </rPr>
      <t>I Trimestre</t>
    </r>
    <r>
      <rPr>
        <sz val="16"/>
        <rFont val="Segoe UI"/>
        <family val="2"/>
      </rPr>
      <t xml:space="preserve">
EVIDENCIA META 2 - SUBPRODUCTO 1
Ruta de Evidencias: http://cloud.dane.gov.co/index.php/s/a9nayOPHlvgp9Tt?path=%2FEVIDENCIAS%20I%20TRIMESTRE%20PAI%2FMETA%202%20SUBPRODUCTO%201
</t>
    </r>
    <r>
      <rPr>
        <b/>
        <sz val="16"/>
        <rFont val="Segoe UI"/>
        <family val="2"/>
      </rPr>
      <t>II Trimestre</t>
    </r>
    <r>
      <rPr>
        <sz val="16"/>
        <rFont val="Segoe UI"/>
        <family val="2"/>
      </rPr>
      <t xml:space="preserve">
META 2 - SUBPRODUCTO 2
EVIDENCIAS CAPACITACION GESTION DOCUMENTAL 
INVITACION A CAPACITACION DE GESTION DOCUMENTAL - GDO (Armenia).msg
INVITACION A CAPACITACION DE GESTION DOCUMENTAL - GDO (Ibagué) .msg
INVITACION A CAPACITACION DE GESTION DOCUMENTAL - GDO (Pereira) .msg
EVIDENCIAS CAPACITACION NUEVOS RIESGOS GDO
Evidencia asistencia socialización nuevos riesgos GESTION DOCUMENTAL.pdf
RV  Socialización nuevos Riesgos GESTION DOCUMENTAL.msg
EVIDENCIAS CAPACITACION CIAC
Evidencia sensibilización 02-06-2020.xlsx
Evidencia sensibilización 03-06-2020.xlsx
Evidencia sensibilización 28-05-2020.xlsx
Evidencia sensibilización 29-05-2020.xlsx
lista de asistencia 02.06.xlsx
lista de asistencia 03.06.xlsx
lista de asistencia 28.05.xlsx
lista de asistencia 29.05.xlsx
Pantallazos asistentes 02.06.docx
Pantallazos asistentes 03.06.docx
Pantallazos asistentes 28.05.docx
Sensibilización interna.docx
Ruta de Evidencias: http://cloud.dane.gov.co/index.php/s/a9nayOPHlvgp9Tt?path=%2FEVIDENCIAS%20II%20TRIMESTRE%20PAI%2FMETA%202%20-%20SUBPRODUCTO%202
</t>
    </r>
  </si>
  <si>
    <r>
      <rPr>
        <b/>
        <sz val="16"/>
        <rFont val="Segoe UI"/>
        <family val="2"/>
      </rPr>
      <t>I Trimestre</t>
    </r>
    <r>
      <rPr>
        <sz val="16"/>
        <rFont val="Segoe UI"/>
        <family val="2"/>
      </rPr>
      <t xml:space="preserve">
- 310032020 Plan Nacional de Comunicación CNM (1).pdf
- Relacionamiento y sensibilización5.pdf
- Reporte marzo.xls
Ruta de evidencias : https://danegovco-my.sharepoint.com/personal/bnahenriquezs_dane_gov_co/_layouts/15/onedrive.aspx?ct=1602103465100&amp;or=OWA-NT&amp;cid=61b77826-ad45-5482-8943-f516ee973c86&amp;originalPath=aHR0cHM6Ly9kYW5lZ292Y28tbXkuc2hhcmVwb2ludC5jb20vOmY6L2cvcGVyc29uYWwvYm5haGVucmlxdWV6c19kYW5lX2dvdl9jby9FcDdsRkNoNkk1Sk51ZVZYSFhIeDhiZ0JwLUYweTZpcVlpZXUzdTN1Y1FIN2tBP3J0aW1lPW1TaEl4d0ZyMkVn&amp;id=%2Fpersonal%2Fbnahenriquezs_dane_gov_co%2FDocuments%2FPAI- %20I%20SEMESTRE%2FEVIDENCIAS%20PAI_DICE%2FEVIDENCIAS%20PAI%20I%2E%20Trimestre%2FEVIDENCIAS%20I%20TRIMESTRE%2FActividad%20No%2E%201%20Estretegia%20con%20Grupos%20de%20inter%C3%A9s  
</t>
    </r>
    <r>
      <rPr>
        <b/>
        <sz val="16"/>
        <rFont val="Segoe UI"/>
        <family val="2"/>
      </rPr>
      <t>II Trimestre</t>
    </r>
    <r>
      <rPr>
        <sz val="16"/>
        <rFont val="Segoe UI"/>
        <family val="2"/>
      </rPr>
      <t xml:space="preserve">
- Estrategia de relacionamiento fuentes de información (1).pdf
Ruta de evidencias: https://danegovco-my.sharepoint.com/personal/bnahenriquezs_dane_gov_co/_layouts/15/onedrive.aspx?ct=1602103465100&amp;or=OWA%2DNT&amp;cid=61b77826%2Dad45%2D5482%2D8943%2Df516ee973c86&amp;originalPath=aHR0cHM6Ly9kYW5lZ292Y28tbXkuc2hhcmVwb2ludC5jb20vOmY6L2cvcGVyc29uYWwvYm5haGVucmlxdWV6c19kYW5lX2dvdl9jby9FcDdsRkNoNkk1Sk51ZVZYSFhIeDhiZ0JwLUYweTZpcVlpZXUzdTN1Y1FIN2tBP3J0aW1lPW1TaEl4d0ZyMkVn&amp;id=%2Fpersonal%2Fbnahenriquezs%5Fdane%5Fgov%5Fco%2FDocuments%2FPAI%2D%20I%20SEMESTRE%2FEVIDENCIAS%20PAI%5FDICE%2FEVIDENCIAS%20PAI%20II%2E%20Trimestre%2FACTIVIDAD%20No%2E%201%20Estrategia%20con%20Grupos%20de%20Inter%C3%A9s</t>
    </r>
  </si>
  <si>
    <r>
      <t xml:space="preserve">El Grupo de Pobreza ha avanzado en el diseño metodológico de las nuevas líneas. Se han presentado los avances en el Comité de Expertos y han sido avalados: </t>
    </r>
    <r>
      <rPr>
        <u/>
        <sz val="16"/>
        <rFont val="Segoe UI"/>
        <family val="2"/>
      </rPr>
      <t>conformación del gasto corriente, la población de referencia, las canasta de alimentos básicas para urbano y rural, y el coeficiente de Orshansky.</t>
    </r>
    <r>
      <rPr>
        <sz val="16"/>
        <rFont val="Segoe UI"/>
        <family val="2"/>
      </rPr>
      <t xml:space="preserve"> Se aprobó la </t>
    </r>
    <r>
      <rPr>
        <u/>
        <sz val="16"/>
        <rFont val="Segoe UI"/>
        <family val="2"/>
      </rPr>
      <t>inclusión de las comidas preparadas fuera</t>
    </r>
    <r>
      <rPr>
        <sz val="16"/>
        <rFont val="Segoe UI"/>
        <family val="2"/>
      </rPr>
      <t xml:space="preserve"> y la </t>
    </r>
    <r>
      <rPr>
        <u/>
        <sz val="16"/>
        <rFont val="Segoe UI"/>
        <family val="2"/>
      </rPr>
      <t>revisión de valores extrenmos en cantidades</t>
    </r>
    <r>
      <rPr>
        <sz val="16"/>
        <rFont val="Segoe UI"/>
        <family val="2"/>
      </rPr>
      <t xml:space="preserve"> que está siendo revisada por el GIT pobreza actualmente. De manera adicional, se presentó el </t>
    </r>
    <r>
      <rPr>
        <u/>
        <sz val="16"/>
        <rFont val="Segoe UI"/>
        <family val="2"/>
      </rPr>
      <t>deflactor de precios de la canasta de pobreza extrema MESEP</t>
    </r>
    <r>
      <rPr>
        <sz val="16"/>
        <rFont val="Segoe UI"/>
        <family val="2"/>
      </rPr>
      <t xml:space="preserve"> y el Comité está de acuerdo con la metodología utilizada. Actualmente, el GIT Pobreza está desarrollando ejercicios de análisis para la selección de clusters de ciudades, que darán lugar a tener líneas de pobreza diferenciadas. Estos ejercicios aún están en discusión con el Comité de Expertos.</t>
    </r>
  </si>
  <si>
    <t xml:space="preserve">De acuerdo con el Plan de priorizaciòn establecido para este año, durante el segundo trimestre se formularon 25 planes de trabajo individuales de los 15 proyectados.Al respecto 5 se elaboraron en marco del trabajo conjunto DANE-OIT;  uno se realizó con cooperación de la UNICEF, 6 fueron acordados con la FAO;  4 con PNUMA, 3 con la Oficina de Naciones Unidas para los Derechos Humanos (OHCHR) y 6 fueron elaborados con ONU Mujeres, de los cuales la custiodia de  2 indicadores es comaprtida con UNFPA y 1 con FAO.
Así mismo, como parte del seguimiento a la  reunión realizada con PNUD , se espera confirmar planes de trabajo para dos (2) indicadores adicionales.
Respecto al balance general, se tiene que de los 52 indicadores priorizados a principios de año; a la fecha se han presentado avances sobre 31 indicadores, respecto a estos indicadores con algún nivel de avance se detalla:
9 indicadores  priorizados como "producción", de los cuales  se formularon nuevos planes de trabajo para 7 
22  indicadores priorizados como "avance 2020", de los cuales se formularon nuevos planes de trabajo para 14 .
Por otro lado, considerando la inclusión de 7 nuevos indicadores al plan de priorización, se aclara que se elaboraron 2 planes de trabajo para los indicadores 8.6.1 y 6.6.1
Adicionalmente, se formularon 2 nuevos planes de trabajo para indicadores que no habian sido objeto de priorización, situación excepcional que da por sujerencia de las Agencias del SNU (a saber el 12.5.1 y el 6.5.2).  En total se tiene que a la fecha se han formulado 25 planes de trabajo (7+14+2+2)
La especificidad del balance general del plan de priorización puede verse en el documento ODS_META1_H1_MatrizPriorizacion2020
</t>
  </si>
  <si>
    <r>
      <t>La Dirección de Difusión Mercadeo y Cultura Estadística, realizó la estrategia de relacionamiento (documento PDF anexo con fecha de febrero 2020), en la que se explica que es un actor estratégico, define los objetivos del relacionamiento y la sensibilización, explica actividades en el relacionamiento, así como todos los formatos necesarios para esta labor. Para el segundo trimestre se entrega una actualización del documento. 
Para el</t>
    </r>
    <r>
      <rPr>
        <u/>
        <sz val="16"/>
        <rFont val="Segoe UI"/>
        <family val="2"/>
      </rPr>
      <t xml:space="preserve"> PRIMER SEMESTRE </t>
    </r>
    <r>
      <rPr>
        <sz val="16"/>
        <rFont val="Segoe UI"/>
        <family val="2"/>
      </rPr>
      <t>se realizaron trece talleres (9 primer trimestre - 5 segundo trimestre): 
PRIMER TRIMESTRE 
• 24 de febrero de 2020. Videoconferencia el Taller de comunicación, relacionamiento y sensibilización para los asistentes de encuesta de la Encuesta de Tecnologías de la Información y las Comunicaciones.
• 28 de febrero de 2020. Taller de comunicación, relacionamiento y sensibilización para que los asistentes de encuesta de la Encuesta de Viajeros Internacionales EVI.
• 11 de marzo de 2020. Videoconferencia de la socialización final, con los ajustes solicitados, del Procedimiento del relacionamiento y la sensibilización transversal para los asistentes de encuesta, los colaboradores de los Centros de Información y Atención al ciudadano CIAC y los sensibilizadores contratados.
• 12 de marzo de 2020. Realización discurso de presentación del piloto de la GEIH.
• 17 de marzo de 2020. Realización, revisión y ajusté de la propuesta de las piezas de sensibilización de la Encuesta de Tecnologías de la información y las Comunicaciones  ENTIC.
• 17 de marzo 2020. Revisión, ajuste y aprobación de los bancos de preguntas de relacionamiento presencial, relacionamiento virtual y Para comunicarnos mejor.
• 17 de marzo de 2020. manuales operativos de la GEIH.
• 26 de marzo de 2020. Revisión de Manual de recolección y conceptos básicos  de la Encuesta de Tecnologías de la información y la Comunicación -ENTIC.
• 27 de marzo de 2020. Revisión y ajuste Guion 1 de Recuento, antes de salir a campo.
SEGUNDO TRIMESTRE : Debido al confinamiento obligatorio a nivel nacional, las conferencias programadas de manera presencial se llevaron a cabo a través de webinars así:
• 4 de mayo de 2020. Resultados y perspectivas: - Encuesta Anual de Comercio 2018.
• 5 de mayo de 2020. Resultados y perspectivas: - Encuesta Anual Manufacturera 2018.
• 6 de mayo de 2020. Resultados y perspectivas - Encuesta Anual de Servicios 2018.
• 28 de mayo de 2020. Resultados Encuesta de Micronegocios 2019.
• 2 de julio de 2020. Resultados Pulso Empresarial primera ronda 2020</t>
    </r>
  </si>
  <si>
    <t xml:space="preserve">A. Se realizó el documento de definición de elementos de visualización de datos.
El GIT Comunicación Visual y Diseño de DIMCE, desde el mes de enero y durante el primer trimestre hizo la recolección de definición de elementos de visualización de datos. Se consolido en un documento que contiene entre otros los siguientes conceptos:
• Definición de la visualización de datos.
• Aplicaciones
• Perfilamiento de datos
• Color: Conformación de color, Esquema de color
• Prácticas para la visualización de datos
• Referentes gráficos de visualización de datos
B. Manual de estilo gráfico de para la visualización de datos. 
Con base en el documento de definición de elementos de visualización de datos, se elabora el manual de estilo grafico  que tiene por objetivo brindar una herramienta de consulta para facilitar la comunicación visual en la difusión de información estadística con el fin de que los datos sean accesibles y comprensibles bajo los estándares del manual de Identidad Visual y Arquitectura de Marca DANE.
C. Publicación página 
Se realiza la publicación en DANENET con el fin de que sea de consulta pública para la entidad. 
D. Socialización y difusión 
Teniendo en cuenta el confinamiento decretado por Presidencia de la República, y en consecuencia la imposibilidad de realizar actividades que no estén contempladas dentro de las excepciones contempladas en el Decreto 749 del 2020, la campaña de difusión se está realizando en DANEnet mediante la difusión de video. Como actividad complementaria se realizará un webinar. 
</t>
  </si>
  <si>
    <t xml:space="preserve">1. VISOR DE TURISMO: El visor de turismo le permite navegar para consultar y explorar los principales indicadores resultado de la medición del sector, de las características de los viajes y de los viajeros en Colombia, a través de gráficas y mapas interactivos.
• https://sitios.dane.gov.co/turismo/#!/inicio
2.  PIB 
A. DESARROLLO DEL VISOR DE RETROPOLACIÓN: Los datos que presenta este visor, muestran los principales agregados macroeconómicos para la serie 1975 – 2019 preliminar de la 2015 de las Cuentas Nacionales. El comportamiento del valor agregado se presenta para 12 agregaciones de actividades económicas a partir de la Clasificación Internacional Industrial Uniforme – CIIU Rev. 4 adaptada para Colombia.  Para ello, se podrán observar los resultados a precios y a precios constantes por encadenamiento, así como la participación porcentual en el valor agregado total, para el caso de las actividades económicas. 
•  https://sitios.dane.gov.co/retropolacion/
B. REDISEÑO DE LA SECCIÓN DE PIB.
• SECCIÓN CUENTAS NACIONALES.
  https://www.dane.gov.co/index.php/?option=com_content&amp;view=article&amp;id=5065
• PIB BASE 2005.
https://www.dane.gov.co/index.php/?option=com_content&amp;view=article&amp;id=5225
• HISTÓRICOS PIB. 
https://www.dane.gov.co/index.php/?option=com_content&amp;view=article&amp;id=5226
3.  VISOR DE RESULTADOS DE PUEBLOS INDÍGENAS: En este explorador de datos encuentra información de la Población indígena por resguardos y por municipios obtenida a partir del Censo de Población y Vivienda 2018. Puede explorarla y filtrarla por resguardo, y visualizarla desagregada por (1) ubicación geográfica en el territorio nacional (cabeceras municipales, rural disperso, centros poblados), (2) sexo, (3) grupos de edad, (4) pueblo, (5) lengua nativa, (6) nivel educativo, (7) asistencia escolar, (8). Alfabetismo, (9). Funcionamiento humano y, la (10). Cobertura de servicios públicos.
• https://sitios.dane.gov.co/resguardos_indigenas/index.html
</t>
  </si>
  <si>
    <t xml:space="preserve">Se hizo la apertura de dos (2) Centro de Datos 
• Memorando de entendimiento No. 002 del 22 de enero 2020, que tiene por Objeto: aunar esfuerzos entre el DANE y la FUNDACIÓN UNIVERSITARIA JUAN N. CORPAS, con el fin de difundir información estadística a través del centro de atención e información al ciudadano, fomentando el acercamiento de la población a la cultura estadística. 
• Memorando de entendimiento No. 005 suscrito entre el Departamento Administrativo Nacional de estadística — DANE y la Fundación Universitaria del Área Andina, con el fin de difundir información estadística a través del centro de datos, fomentando el acercamiento de la población a la cultura estadística.
Se están realizando los estudios previos para suscripción de memorandos de entendimiento con las siguientes entidades:
• Universidad Industrial de Santander (revisión por parte del área jurídica de la Universidad para suscripción del convenio),
• Universidad Santo Tomas de Bucaramanga (revisión por parte del área jurídica de la Universidad para suscripción del convenio),
• Universidad Simón Bolívar 
• Universidad de Ibagué.
</t>
  </si>
  <si>
    <t xml:space="preserve">Para el primer trimestre la Dirección de Difusión creó el Banco de Imágenes del DANE con los siguientes lineamientos.
Objetivo: Compartir y facilitar la búsqueda de fotografías que contribuyan al desarrollo y aplicación en piezas informativas y de socialización por parte de las diferentes áreas del DANE, creando con ello identidad de marca y de los lineamientos establecidos en el manual de identidad y arquitectura de marca DANE.
Alcance: Se realizará un registro de imágenes de eventos internos, externos, operativos y con función comunicativa de promoción y sensibilización, de uso exclusivo para áreas DANE según lineamientos establecidos para su acceso y uso.
A la fecha se han recopilado de diferentes equipos del área DICE 20.310 fotos.
Aproximadamente el 75% de las fotos recopiladas se ha organizado, editado y etiquetado (14.217).
Para el segundo trimestre y con el objetivo de desarrollar el aplicativo de búsqueda, se inició un proceso contractual de servicios de capacitación para software 365. Actualmente se encuentra en revisión por parte del GIT de Compras Públicas. Una vez se culmine con esta etapa se desarrollará el aplicativo, se actualizará el protocolo y se realizará el lanzamiento del banco de imágenes.  </t>
  </si>
  <si>
    <t>En el segundo trimestre se logRó avanzar en los procesos de soporte para la evaluación de las operaciones estadísticas, así como en los procesos propios de la evaluación de la calidad de las operaciones definidas en el Plan Anual de Evaluación. Se avanzó en la gestión con las entidades del SEN y con los temáticos del DANE, responsables de la producción estadística, para definir y concertar las fechas de los procesos de evaluación.  
Con la evaluación de la calidad de las operaciones estadísticas del DANE se contribuye al objetivo estratégico del Plan Estratégico Institucional de: "Asegurar la calidad estadística en procesos y resultados", teniendo en cuenta que se identifica el nivel de cumplimiento de los atributos de la calidad establecidos en la NTC PE 1000. Asimismo, la generación de la propuesta de articulación para el desarrollo del seguimiento conjunto entre DIRPEN, OCI y OPLAN, sobre los planes de mejoramiento derivados de las evaluaciones, permite el cumplimiento del objetivo del Plan Estratégico Institucional ya mencionado.</t>
  </si>
  <si>
    <t xml:space="preserve">Seguimiento Plan de Acción Institucional - I SEMESTRE 2020 - OCI </t>
  </si>
  <si>
    <t xml:space="preserve">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</si>
</sst>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240A]dd/mm/yyyy"/>
  </numFmts>
  <fonts count="47" x14ac:knownFonts="1">
    <font>
      <sz val="12"/>
      <color theme="1"/>
      <name val="Calibri"/>
      <family val="2"/>
      <scheme val="minor"/>
    </font>
    <font>
      <sz val="11"/>
      <color theme="1"/>
      <name val="Calibri"/>
      <family val="2"/>
      <scheme val="minor"/>
    </font>
    <font>
      <sz val="12"/>
      <color theme="1"/>
      <name val="Calibri"/>
      <family val="2"/>
      <scheme val="minor"/>
    </font>
    <font>
      <sz val="16"/>
      <color theme="1"/>
      <name val="Calibri"/>
      <family val="2"/>
      <scheme val="minor"/>
    </font>
    <font>
      <b/>
      <sz val="16"/>
      <color theme="1"/>
      <name val="Segoe UI"/>
      <family val="2"/>
    </font>
    <font>
      <sz val="16"/>
      <color theme="1"/>
      <name val="Segoe UI"/>
      <family val="2"/>
    </font>
    <font>
      <sz val="16"/>
      <name val="Segoe UI"/>
      <family val="2"/>
    </font>
    <font>
      <sz val="16"/>
      <color rgb="FF000000"/>
      <name val="Segoe UI"/>
      <family val="2"/>
    </font>
    <font>
      <b/>
      <sz val="16"/>
      <color rgb="FF000000"/>
      <name val="Segoe UI"/>
      <family val="2"/>
    </font>
    <font>
      <sz val="16"/>
      <color rgb="FF00B050"/>
      <name val="Segoe UI"/>
      <family val="2"/>
    </font>
    <font>
      <b/>
      <sz val="16"/>
      <name val="Segoe UI"/>
      <family val="2"/>
    </font>
    <font>
      <b/>
      <sz val="16"/>
      <color rgb="FFFF0000"/>
      <name val="Segoe UI"/>
      <family val="2"/>
    </font>
    <font>
      <sz val="16"/>
      <color rgb="FFBA004C"/>
      <name val="Segoe UI"/>
      <family val="2"/>
    </font>
    <font>
      <sz val="16"/>
      <color rgb="FF00B0F0"/>
      <name val="Segoe UI"/>
      <family val="2"/>
    </font>
    <font>
      <i/>
      <sz val="16"/>
      <color rgb="FF0D0D0D"/>
      <name val="Arial"/>
      <family val="2"/>
    </font>
    <font>
      <sz val="16"/>
      <color rgb="FF0D0D0D"/>
      <name val="Arial"/>
      <family val="2"/>
    </font>
    <font>
      <b/>
      <sz val="12"/>
      <color theme="1"/>
      <name val="Segoe UI"/>
      <family val="2"/>
    </font>
    <font>
      <sz val="16"/>
      <color rgb="FFFF0000"/>
      <name val="Segoe UI"/>
      <family val="2"/>
    </font>
    <font>
      <sz val="11"/>
      <color theme="1"/>
      <name val="Calibri"/>
      <family val="2"/>
      <scheme val="minor"/>
    </font>
    <font>
      <sz val="26"/>
      <color theme="1"/>
      <name val="Calibri"/>
      <family val="2"/>
      <scheme val="minor"/>
    </font>
    <font>
      <sz val="12"/>
      <color rgb="FF000000"/>
      <name val="Tahoma"/>
      <family val="2"/>
    </font>
    <font>
      <sz val="72"/>
      <color theme="1"/>
      <name val="Calibri"/>
      <family val="2"/>
      <scheme val="minor"/>
    </font>
    <font>
      <b/>
      <sz val="16"/>
      <color theme="0"/>
      <name val="Calibri"/>
      <family val="2"/>
      <scheme val="minor"/>
    </font>
    <font>
      <b/>
      <sz val="16"/>
      <color theme="9" tint="-0.249977111117893"/>
      <name val="Segoe UI"/>
      <family val="2"/>
    </font>
    <font>
      <sz val="72"/>
      <color theme="9" tint="-0.249977111117893"/>
      <name val="Calibri"/>
      <family val="2"/>
      <scheme val="minor"/>
    </font>
    <font>
      <sz val="16"/>
      <color theme="9" tint="-0.249977111117893"/>
      <name val="Calibri"/>
      <family val="2"/>
      <scheme val="minor"/>
    </font>
    <font>
      <b/>
      <sz val="72"/>
      <color rgb="FF00B050"/>
      <name val="Calibri"/>
      <family val="2"/>
      <scheme val="minor"/>
    </font>
    <font>
      <b/>
      <sz val="16"/>
      <color rgb="FF00B050"/>
      <name val="Calibri"/>
      <family val="2"/>
      <scheme val="minor"/>
    </font>
    <font>
      <b/>
      <sz val="16"/>
      <color theme="1"/>
      <name val="Calibri"/>
      <family val="2"/>
      <scheme val="minor"/>
    </font>
    <font>
      <sz val="16"/>
      <name val="Calibri"/>
      <family val="2"/>
      <scheme val="minor"/>
    </font>
    <font>
      <b/>
      <sz val="16"/>
      <color rgb="FFFF0000"/>
      <name val="Calibri"/>
      <family val="2"/>
      <scheme val="minor"/>
    </font>
    <font>
      <b/>
      <sz val="72"/>
      <color rgb="FFC00000"/>
      <name val="Calibri"/>
      <family val="2"/>
      <scheme val="minor"/>
    </font>
    <font>
      <b/>
      <sz val="14"/>
      <color rgb="FFC00000"/>
      <name val="Segoe UI"/>
      <family val="2"/>
    </font>
    <font>
      <b/>
      <sz val="14"/>
      <color rgb="FFC00000"/>
      <name val="Calibri"/>
      <family val="2"/>
      <scheme val="minor"/>
    </font>
    <font>
      <b/>
      <sz val="14"/>
      <color rgb="FFFFFFFF"/>
      <name val="Segoe UI"/>
      <family val="2"/>
    </font>
    <font>
      <b/>
      <sz val="14"/>
      <color rgb="FF00B050"/>
      <name val="Segoe UI"/>
      <family val="2"/>
    </font>
    <font>
      <b/>
      <sz val="14"/>
      <color theme="0"/>
      <name val="Segoe UI"/>
      <family val="2"/>
    </font>
    <font>
      <b/>
      <sz val="14"/>
      <color theme="9" tint="-0.249977111117893"/>
      <name val="Segoe UI"/>
      <family val="2"/>
    </font>
    <font>
      <b/>
      <sz val="14"/>
      <color theme="5" tint="-0.249977111117893"/>
      <name val="Segoe UI"/>
      <family val="2"/>
    </font>
    <font>
      <b/>
      <sz val="14"/>
      <color rgb="FF1F4E77"/>
      <name val="Segoe UI"/>
      <family val="2"/>
    </font>
    <font>
      <b/>
      <sz val="14"/>
      <color rgb="FF008080"/>
      <name val="Segoe UI"/>
      <family val="2"/>
    </font>
    <font>
      <b/>
      <sz val="14"/>
      <color theme="5" tint="-0.499984740745262"/>
      <name val="Segoe UI"/>
      <family val="2"/>
    </font>
    <font>
      <i/>
      <sz val="16"/>
      <name val="Segoe UI"/>
      <family val="2"/>
    </font>
    <font>
      <u/>
      <sz val="16"/>
      <name val="Segoe UI"/>
      <family val="2"/>
    </font>
    <font>
      <sz val="14"/>
      <name val="Segoe UI"/>
      <family val="2"/>
    </font>
    <font>
      <sz val="48"/>
      <name val="Calibri"/>
      <family val="2"/>
      <scheme val="minor"/>
    </font>
    <font>
      <sz val="14"/>
      <name val="Calibri"/>
      <family val="2"/>
      <scheme val="minor"/>
    </font>
  </fonts>
  <fills count="16">
    <fill>
      <patternFill patternType="none"/>
    </fill>
    <fill>
      <patternFill patternType="gray125"/>
    </fill>
    <fill>
      <patternFill patternType="solid">
        <fgColor rgb="FF7D0641"/>
        <bgColor rgb="FF000000"/>
      </patternFill>
    </fill>
    <fill>
      <patternFill patternType="solid">
        <fgColor rgb="FFC00000"/>
        <bgColor rgb="FF000000"/>
      </patternFill>
    </fill>
    <fill>
      <patternFill patternType="solid">
        <fgColor rgb="FFB6004C"/>
        <bgColor rgb="FF000000"/>
      </patternFill>
    </fill>
    <fill>
      <patternFill patternType="solid">
        <fgColor rgb="FF006488"/>
        <bgColor rgb="FF000000"/>
      </patternFill>
    </fill>
    <fill>
      <patternFill patternType="solid">
        <fgColor rgb="FF0076A2"/>
        <bgColor rgb="FF000000"/>
      </patternFill>
    </fill>
    <fill>
      <patternFill patternType="solid">
        <fgColor rgb="FF008080"/>
        <bgColor rgb="FF000000"/>
      </patternFill>
    </fill>
    <fill>
      <patternFill patternType="solid">
        <fgColor theme="5" tint="-0.249977111117893"/>
        <bgColor rgb="FF000000"/>
      </patternFill>
    </fill>
    <fill>
      <patternFill patternType="solid">
        <fgColor rgb="FFDAEEF3"/>
        <bgColor rgb="FF000000"/>
      </patternFill>
    </fill>
    <fill>
      <patternFill patternType="solid">
        <fgColor theme="5" tint="0.79998168889431442"/>
        <bgColor rgb="FF000000"/>
      </patternFill>
    </fill>
    <fill>
      <patternFill patternType="solid">
        <fgColor theme="0"/>
        <bgColor indexed="64"/>
      </patternFill>
    </fill>
    <fill>
      <patternFill patternType="solid">
        <fgColor theme="8" tint="0.79998168889431442"/>
        <bgColor indexed="64"/>
      </patternFill>
    </fill>
    <fill>
      <patternFill patternType="solid">
        <fgColor rgb="FF990000"/>
        <bgColor indexed="64"/>
      </patternFill>
    </fill>
    <fill>
      <patternFill patternType="solid">
        <fgColor theme="5" tint="0.79998168889431442"/>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9" fontId="2" fillId="0" borderId="0" applyFont="0" applyFill="0" applyBorder="0" applyAlignment="0" applyProtection="0"/>
    <xf numFmtId="9" fontId="18" fillId="0" borderId="0" applyFont="0" applyFill="0" applyBorder="0" applyAlignment="0" applyProtection="0"/>
  </cellStyleXfs>
  <cellXfs count="412">
    <xf numFmtId="0" fontId="0" fillId="0" borderId="0" xfId="0"/>
    <xf numFmtId="0" fontId="3" fillId="0" borderId="0" xfId="0" applyFont="1"/>
    <xf numFmtId="14" fontId="6" fillId="0" borderId="2" xfId="0" applyNumberFormat="1" applyFont="1" applyBorder="1" applyAlignment="1">
      <alignment horizontal="center" vertical="center" wrapText="1"/>
    </xf>
    <xf numFmtId="9" fontId="8" fillId="12" borderId="2" xfId="1" applyFont="1" applyFill="1" applyBorder="1" applyAlignment="1" applyProtection="1">
      <alignment horizontal="center" vertical="center" wrapText="1"/>
      <protection locked="0"/>
    </xf>
    <xf numFmtId="9" fontId="4" fillId="12" borderId="2" xfId="1" applyFont="1" applyFill="1" applyBorder="1" applyAlignment="1" applyProtection="1">
      <alignment horizontal="center" vertical="center" wrapText="1"/>
      <protection locked="0" hidden="1"/>
    </xf>
    <xf numFmtId="9" fontId="5" fillId="0" borderId="2" xfId="1" applyFont="1" applyFill="1" applyBorder="1" applyAlignment="1" applyProtection="1">
      <alignment horizontal="justify" vertical="top" wrapText="1"/>
      <protection locked="0" hidden="1"/>
    </xf>
    <xf numFmtId="9" fontId="6" fillId="0" borderId="2" xfId="1" applyFont="1" applyBorder="1" applyAlignment="1" applyProtection="1">
      <alignment horizontal="center" vertical="center" wrapText="1"/>
      <protection locked="0"/>
    </xf>
    <xf numFmtId="9" fontId="10" fillId="12" borderId="2" xfId="1" applyFont="1" applyFill="1" applyBorder="1" applyAlignment="1" applyProtection="1">
      <alignment horizontal="center" vertical="center" wrapText="1"/>
      <protection locked="0"/>
    </xf>
    <xf numFmtId="9" fontId="4" fillId="12" borderId="2" xfId="0" applyNumberFormat="1" applyFont="1" applyFill="1" applyBorder="1" applyAlignment="1">
      <alignment horizontal="center" vertical="center"/>
    </xf>
    <xf numFmtId="9" fontId="6" fillId="11" borderId="2" xfId="1" applyFont="1" applyFill="1" applyBorder="1" applyAlignment="1" applyProtection="1">
      <alignment horizontal="center" vertical="center" wrapText="1"/>
      <protection hidden="1"/>
    </xf>
    <xf numFmtId="14" fontId="6" fillId="11" borderId="2" xfId="0" applyNumberFormat="1" applyFont="1" applyFill="1" applyBorder="1" applyAlignment="1" applyProtection="1">
      <alignment horizontal="center" vertical="center" wrapText="1"/>
      <protection hidden="1"/>
    </xf>
    <xf numFmtId="9" fontId="6" fillId="0" borderId="2" xfId="0" applyNumberFormat="1" applyFont="1" applyBorder="1" applyAlignment="1">
      <alignment horizontal="center" vertical="center" wrapText="1"/>
    </xf>
    <xf numFmtId="9" fontId="6" fillId="11" borderId="2" xfId="0" applyNumberFormat="1" applyFont="1" applyFill="1" applyBorder="1" applyAlignment="1">
      <alignment horizontal="center" vertical="center"/>
    </xf>
    <xf numFmtId="9" fontId="19" fillId="0" borderId="0" xfId="0" applyNumberFormat="1" applyFont="1" applyAlignment="1">
      <alignment horizontal="center" vertical="center"/>
    </xf>
    <xf numFmtId="0" fontId="3" fillId="0" borderId="0" xfId="0" applyFont="1" applyAlignment="1">
      <alignment horizontal="center"/>
    </xf>
    <xf numFmtId="9" fontId="4" fillId="12" borderId="2" xfId="1" applyFont="1" applyFill="1" applyBorder="1" applyAlignment="1" applyProtection="1">
      <alignment horizontal="center" vertical="center" wrapText="1"/>
      <protection locked="0"/>
    </xf>
    <xf numFmtId="9" fontId="10" fillId="12" borderId="2" xfId="1" applyFont="1" applyFill="1" applyBorder="1" applyAlignment="1" applyProtection="1">
      <alignment horizontal="center" vertical="center" wrapText="1"/>
      <protection locked="0" hidden="1"/>
    </xf>
    <xf numFmtId="9" fontId="4" fillId="12" borderId="2" xfId="2" applyFont="1" applyFill="1" applyBorder="1" applyAlignment="1" applyProtection="1">
      <alignment horizontal="center" vertical="center" wrapText="1"/>
      <protection locked="0" hidden="1"/>
    </xf>
    <xf numFmtId="9" fontId="4" fillId="12" borderId="2" xfId="1" applyFont="1" applyFill="1" applyBorder="1" applyAlignment="1" applyProtection="1">
      <alignment horizontal="center" vertical="center"/>
      <protection locked="0"/>
    </xf>
    <xf numFmtId="9" fontId="8" fillId="12" borderId="2" xfId="1" applyFont="1" applyFill="1" applyBorder="1" applyAlignment="1" applyProtection="1">
      <alignment horizontal="center" vertical="center" wrapText="1" readingOrder="1"/>
      <protection locked="0"/>
    </xf>
    <xf numFmtId="9" fontId="4" fillId="12" borderId="2" xfId="1" applyFont="1" applyFill="1" applyBorder="1" applyAlignment="1" applyProtection="1">
      <alignment horizontal="center" vertical="center" wrapText="1" readingOrder="1"/>
      <protection locked="0" hidden="1"/>
    </xf>
    <xf numFmtId="9" fontId="23" fillId="12" borderId="2" xfId="0" applyNumberFormat="1" applyFont="1" applyFill="1" applyBorder="1" applyAlignment="1">
      <alignment horizontal="center" vertical="center"/>
    </xf>
    <xf numFmtId="0" fontId="23" fillId="11" borderId="2" xfId="0" applyFont="1" applyFill="1" applyBorder="1" applyAlignment="1" applyProtection="1">
      <alignment horizontal="center" vertical="center" wrapText="1"/>
      <protection locked="0"/>
    </xf>
    <xf numFmtId="0" fontId="25" fillId="0" borderId="0" xfId="0" applyFont="1"/>
    <xf numFmtId="0" fontId="27" fillId="0" borderId="0" xfId="0" applyFont="1"/>
    <xf numFmtId="9" fontId="8" fillId="12" borderId="1" xfId="1" applyFont="1" applyFill="1" applyBorder="1" applyAlignment="1" applyProtection="1">
      <alignment horizontal="center" vertical="center" wrapText="1"/>
      <protection locked="0"/>
    </xf>
    <xf numFmtId="9" fontId="4" fillId="15" borderId="2" xfId="0" applyNumberFormat="1" applyFont="1" applyFill="1" applyBorder="1" applyAlignment="1">
      <alignment horizontal="center" vertical="center"/>
    </xf>
    <xf numFmtId="0" fontId="8" fillId="15" borderId="2" xfId="0"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wrapText="1"/>
      <protection locked="0"/>
    </xf>
    <xf numFmtId="0" fontId="8" fillId="11" borderId="2" xfId="0" applyFont="1" applyFill="1" applyBorder="1" applyAlignment="1" applyProtection="1">
      <alignment horizontal="center" vertical="center" wrapText="1"/>
      <protection locked="0"/>
    </xf>
    <xf numFmtId="0" fontId="21" fillId="0" borderId="0" xfId="0" applyFont="1" applyAlignment="1">
      <alignment horizontal="center" vertical="center"/>
    </xf>
    <xf numFmtId="9" fontId="4" fillId="12" borderId="2" xfId="1" applyFont="1" applyFill="1" applyBorder="1" applyAlignment="1" applyProtection="1">
      <alignment horizontal="center" vertical="center" wrapText="1"/>
      <protection hidden="1"/>
    </xf>
    <xf numFmtId="9" fontId="10" fillId="12" borderId="2" xfId="1" applyFont="1" applyFill="1" applyBorder="1" applyAlignment="1" applyProtection="1">
      <alignment horizontal="center" vertical="center" wrapText="1"/>
      <protection hidden="1"/>
    </xf>
    <xf numFmtId="9" fontId="4" fillId="12" borderId="2" xfId="1" applyFont="1" applyFill="1" applyBorder="1" applyAlignment="1" applyProtection="1">
      <alignment horizontal="center" vertical="center"/>
    </xf>
    <xf numFmtId="9" fontId="23" fillId="12" borderId="2" xfId="1" applyFont="1" applyFill="1" applyBorder="1" applyAlignment="1" applyProtection="1">
      <alignment horizontal="center" vertical="center" wrapText="1"/>
      <protection locked="0" hidden="1"/>
    </xf>
    <xf numFmtId="0" fontId="27" fillId="0" borderId="0" xfId="0" applyFont="1" applyAlignment="1">
      <alignment horizontal="center" vertical="center"/>
    </xf>
    <xf numFmtId="0" fontId="3" fillId="0" borderId="0" xfId="0" applyFont="1" applyAlignment="1">
      <alignment vertical="center"/>
    </xf>
    <xf numFmtId="0" fontId="28" fillId="0" borderId="0" xfId="0" applyFont="1" applyAlignment="1">
      <alignment horizontal="center" vertical="center"/>
    </xf>
    <xf numFmtId="9" fontId="6" fillId="14" borderId="2" xfId="1" applyFont="1" applyFill="1" applyBorder="1" applyAlignment="1" applyProtection="1">
      <alignment horizontal="center" vertical="center" wrapText="1"/>
      <protection hidden="1"/>
    </xf>
    <xf numFmtId="14" fontId="6" fillId="14" borderId="2" xfId="0" applyNumberFormat="1" applyFont="1" applyFill="1" applyBorder="1" applyAlignment="1" applyProtection="1">
      <alignment horizontal="center" vertical="center" wrapText="1"/>
      <protection hidden="1"/>
    </xf>
    <xf numFmtId="9" fontId="5" fillId="14" borderId="2" xfId="1" applyFont="1" applyFill="1" applyBorder="1" applyAlignment="1" applyProtection="1">
      <alignment horizontal="justify" vertical="top" wrapText="1"/>
      <protection locked="0" hidden="1"/>
    </xf>
    <xf numFmtId="14" fontId="6" fillId="0" borderId="2" xfId="0" applyNumberFormat="1" applyFont="1" applyFill="1" applyBorder="1" applyAlignment="1" applyProtection="1">
      <alignment horizontal="center" vertical="center" wrapText="1"/>
      <protection hidden="1"/>
    </xf>
    <xf numFmtId="14" fontId="6" fillId="0" borderId="2" xfId="0" applyNumberFormat="1" applyFont="1" applyFill="1" applyBorder="1" applyAlignment="1">
      <alignment horizontal="center" vertical="center" wrapText="1"/>
    </xf>
    <xf numFmtId="9" fontId="6" fillId="14" borderId="2" xfId="0" applyNumberFormat="1" applyFont="1" applyFill="1" applyBorder="1" applyAlignment="1">
      <alignment horizontal="center" vertical="center" wrapText="1"/>
    </xf>
    <xf numFmtId="0" fontId="30" fillId="0" borderId="0" xfId="0" applyFont="1" applyAlignment="1">
      <alignment horizontal="center" vertical="center"/>
    </xf>
    <xf numFmtId="0" fontId="33" fillId="0" borderId="0" xfId="0" applyFont="1" applyAlignment="1">
      <alignment horizontal="center" vertical="center"/>
    </xf>
    <xf numFmtId="0" fontId="33" fillId="0" borderId="0" xfId="0" applyFont="1"/>
    <xf numFmtId="0" fontId="6" fillId="0" borderId="2" xfId="0" applyFont="1" applyBorder="1" applyAlignment="1" applyProtection="1">
      <alignment horizontal="center" vertical="center" wrapText="1"/>
      <protection locked="0" hidden="1"/>
    </xf>
    <xf numFmtId="0" fontId="6" fillId="11" borderId="2" xfId="0" applyFont="1" applyFill="1" applyBorder="1" applyAlignment="1" applyProtection="1">
      <alignment horizontal="center" vertical="center"/>
      <protection locked="0"/>
    </xf>
    <xf numFmtId="9" fontId="6" fillId="0" borderId="2" xfId="0" applyNumberFormat="1" applyFont="1" applyBorder="1" applyAlignment="1">
      <alignment horizontal="center" vertical="center"/>
    </xf>
    <xf numFmtId="14" fontId="6" fillId="0" borderId="2" xfId="0" applyNumberFormat="1" applyFont="1" applyBorder="1" applyAlignment="1" applyProtection="1">
      <alignment horizontal="center" vertical="center" wrapText="1"/>
      <protection locked="0" hidden="1"/>
    </xf>
    <xf numFmtId="14" fontId="6" fillId="0" borderId="2" xfId="0" applyNumberFormat="1" applyFont="1" applyBorder="1" applyAlignment="1" applyProtection="1">
      <alignment horizontal="center" vertical="center" wrapText="1"/>
      <protection locked="0"/>
    </xf>
    <xf numFmtId="9" fontId="6" fillId="0" borderId="2" xfId="1" applyFont="1" applyFill="1" applyBorder="1" applyAlignment="1" applyProtection="1">
      <alignment horizontal="center" vertical="center" wrapText="1"/>
      <protection hidden="1"/>
    </xf>
    <xf numFmtId="9" fontId="6" fillId="11" borderId="2" xfId="1" applyFont="1" applyFill="1" applyBorder="1" applyAlignment="1" applyProtection="1">
      <alignment horizontal="center" vertical="center"/>
    </xf>
    <xf numFmtId="0" fontId="6" fillId="0" borderId="2" xfId="0" applyFont="1" applyBorder="1" applyAlignment="1" applyProtection="1">
      <alignment horizontal="center" vertical="center"/>
      <protection locked="0"/>
    </xf>
    <xf numFmtId="0" fontId="6" fillId="11"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9" fontId="6" fillId="11" borderId="2" xfId="1" applyFont="1" applyFill="1" applyBorder="1" applyAlignment="1" applyProtection="1">
      <alignment horizontal="center" vertical="center" wrapText="1"/>
      <protection locked="0"/>
    </xf>
    <xf numFmtId="49" fontId="6" fillId="11" borderId="2" xfId="1" applyNumberFormat="1" applyFont="1" applyFill="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hidden="1"/>
    </xf>
    <xf numFmtId="9" fontId="6" fillId="0" borderId="2" xfId="0" applyNumberFormat="1" applyFont="1" applyBorder="1" applyAlignment="1" applyProtection="1">
      <alignment horizontal="center" vertical="center" wrapText="1"/>
      <protection hidden="1"/>
    </xf>
    <xf numFmtId="9" fontId="6" fillId="14" borderId="2" xfId="0" applyNumberFormat="1" applyFont="1" applyFill="1" applyBorder="1" applyAlignment="1">
      <alignment horizontal="center" vertical="center"/>
    </xf>
    <xf numFmtId="0" fontId="6" fillId="14" borderId="2" xfId="0" applyFont="1" applyFill="1" applyBorder="1" applyAlignment="1" applyProtection="1">
      <alignment horizontal="center" vertical="center" wrapText="1"/>
      <protection locked="0" hidden="1"/>
    </xf>
    <xf numFmtId="14" fontId="6" fillId="14" borderId="2" xfId="0" applyNumberFormat="1" applyFont="1" applyFill="1" applyBorder="1" applyAlignment="1" applyProtection="1">
      <alignment horizontal="center" vertical="center" wrapText="1"/>
      <protection locked="0" hidden="1"/>
    </xf>
    <xf numFmtId="14" fontId="6" fillId="14" borderId="2" xfId="0" applyNumberFormat="1" applyFont="1" applyFill="1" applyBorder="1" applyAlignment="1" applyProtection="1">
      <alignment horizontal="center" vertical="center" wrapText="1"/>
      <protection locked="0"/>
    </xf>
    <xf numFmtId="9" fontId="6" fillId="14" borderId="2" xfId="1" applyFont="1" applyFill="1" applyBorder="1" applyAlignment="1" applyProtection="1">
      <alignment horizontal="center" vertical="center" wrapText="1"/>
      <protection locked="0"/>
    </xf>
    <xf numFmtId="0" fontId="6" fillId="14" borderId="2" xfId="0" applyFont="1" applyFill="1" applyBorder="1" applyAlignment="1" applyProtection="1">
      <alignment horizontal="center" vertical="center" wrapText="1"/>
      <protection locked="0"/>
    </xf>
    <xf numFmtId="9" fontId="6" fillId="14" borderId="2" xfId="0" applyNumberFormat="1" applyFont="1" applyFill="1" applyBorder="1" applyAlignment="1" applyProtection="1">
      <alignment horizontal="center" vertical="center" wrapText="1"/>
      <protection hidden="1"/>
    </xf>
    <xf numFmtId="0" fontId="6" fillId="14" borderId="2" xfId="0" applyFont="1" applyFill="1" applyBorder="1" applyAlignment="1" applyProtection="1">
      <alignment horizontal="justify" vertical="center" wrapText="1"/>
      <protection locked="0" hidden="1"/>
    </xf>
    <xf numFmtId="9" fontId="6" fillId="14" borderId="2" xfId="1" applyFont="1" applyFill="1" applyBorder="1" applyAlignment="1" applyProtection="1">
      <alignment horizontal="center" vertical="center" wrapText="1"/>
      <protection locked="0" hidden="1"/>
    </xf>
    <xf numFmtId="49" fontId="6" fillId="14" borderId="2" xfId="1" applyNumberFormat="1" applyFont="1" applyFill="1" applyBorder="1" applyAlignment="1" applyProtection="1">
      <alignment horizontal="center" vertical="center" wrapText="1"/>
      <protection locked="0" hidden="1"/>
    </xf>
    <xf numFmtId="9" fontId="6" fillId="0" borderId="2" xfId="0" applyNumberFormat="1" applyFont="1" applyFill="1" applyBorder="1" applyAlignment="1" applyProtection="1">
      <alignment horizontal="center" vertical="center" wrapText="1"/>
      <protection hidden="1"/>
    </xf>
    <xf numFmtId="0" fontId="8" fillId="11" borderId="3" xfId="0"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wrapText="1"/>
      <protection locked="0"/>
    </xf>
    <xf numFmtId="0" fontId="22" fillId="13" borderId="2" xfId="0" applyFont="1" applyFill="1" applyBorder="1" applyAlignment="1">
      <alignment horizontal="center" vertical="center"/>
    </xf>
    <xf numFmtId="0" fontId="22" fillId="13" borderId="3"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6" fillId="0" borderId="2" xfId="0" applyFont="1" applyBorder="1" applyAlignment="1" applyProtection="1">
      <alignment horizontal="center" vertical="center" wrapText="1"/>
      <protection locked="0" hidden="1"/>
    </xf>
    <xf numFmtId="9" fontId="4" fillId="12" borderId="2" xfId="1" applyFont="1" applyFill="1" applyBorder="1" applyAlignment="1" applyProtection="1">
      <alignment horizontal="center" vertical="center" wrapText="1"/>
      <protection hidden="1"/>
    </xf>
    <xf numFmtId="9" fontId="8" fillId="12" borderId="2" xfId="1" applyFont="1" applyFill="1" applyBorder="1" applyAlignment="1">
      <alignment horizontal="center" vertical="center" wrapText="1"/>
    </xf>
    <xf numFmtId="14" fontId="6" fillId="0" borderId="2" xfId="0" applyNumberFormat="1" applyFont="1" applyBorder="1" applyAlignment="1" applyProtection="1">
      <alignment horizontal="center" vertical="center" wrapText="1"/>
      <protection locked="0"/>
    </xf>
    <xf numFmtId="9" fontId="8" fillId="12" borderId="2" xfId="1" applyFont="1" applyFill="1" applyBorder="1" applyAlignment="1" applyProtection="1">
      <alignment horizontal="center" vertical="center" wrapText="1"/>
    </xf>
    <xf numFmtId="9" fontId="5" fillId="12" borderId="2" xfId="1" applyFont="1" applyFill="1" applyBorder="1" applyAlignment="1" applyProtection="1">
      <alignment horizontal="center" vertical="center" wrapText="1"/>
      <protection hidden="1"/>
    </xf>
    <xf numFmtId="9" fontId="4" fillId="12" borderId="2" xfId="1" applyFont="1" applyFill="1" applyBorder="1" applyAlignment="1" applyProtection="1">
      <alignment horizontal="center" vertical="center"/>
    </xf>
    <xf numFmtId="9" fontId="6" fillId="0" borderId="2" xfId="0" applyNumberFormat="1" applyFont="1" applyBorder="1" applyAlignment="1" applyProtection="1">
      <alignment horizontal="center" vertical="center" wrapText="1"/>
      <protection hidden="1"/>
    </xf>
    <xf numFmtId="0" fontId="6" fillId="0" borderId="2" xfId="0" applyFont="1" applyBorder="1" applyAlignment="1" applyProtection="1">
      <alignment horizontal="center" vertical="center" wrapText="1"/>
      <protection hidden="1"/>
    </xf>
    <xf numFmtId="0" fontId="6" fillId="11" borderId="2" xfId="0" applyFont="1" applyFill="1" applyBorder="1" applyAlignment="1" applyProtection="1">
      <alignment horizontal="center" vertical="center" wrapText="1"/>
      <protection locked="0" hidden="1"/>
    </xf>
    <xf numFmtId="9" fontId="10" fillId="12" borderId="2" xfId="1" applyFont="1" applyFill="1" applyBorder="1" applyAlignment="1" applyProtection="1">
      <alignment horizontal="center" vertical="center" wrapText="1"/>
      <protection hidden="1"/>
    </xf>
    <xf numFmtId="14" fontId="6" fillId="0" borderId="2" xfId="0" applyNumberFormat="1" applyFont="1" applyBorder="1" applyAlignment="1" applyProtection="1">
      <alignment horizontal="center" vertical="center" wrapText="1"/>
      <protection locked="0" hidden="1"/>
    </xf>
    <xf numFmtId="0" fontId="6" fillId="0" borderId="2" xfId="0" applyFont="1" applyFill="1" applyBorder="1" applyAlignment="1" applyProtection="1">
      <alignment horizontal="center" vertical="center" wrapText="1"/>
      <protection locked="0" hidden="1"/>
    </xf>
    <xf numFmtId="9" fontId="6" fillId="0" borderId="2" xfId="1" applyFont="1" applyBorder="1" applyAlignment="1" applyProtection="1">
      <alignment horizontal="center" vertical="center" wrapText="1"/>
      <protection locked="0" hidden="1"/>
    </xf>
    <xf numFmtId="49" fontId="6" fillId="0" borderId="2" xfId="1" applyNumberFormat="1" applyFont="1" applyBorder="1" applyAlignment="1" applyProtection="1">
      <alignment horizontal="center" vertical="center" wrapText="1"/>
      <protection locked="0" hidden="1"/>
    </xf>
    <xf numFmtId="0" fontId="6" fillId="11" borderId="2" xfId="0" applyFont="1" applyFill="1" applyBorder="1" applyAlignment="1" applyProtection="1">
      <alignment horizontal="justify" vertical="center" wrapText="1"/>
      <protection locked="0" hidden="1"/>
    </xf>
    <xf numFmtId="9" fontId="4" fillId="12" borderId="2" xfId="1" applyFont="1" applyFill="1" applyBorder="1" applyAlignment="1">
      <alignment horizontal="center" vertical="center"/>
    </xf>
    <xf numFmtId="0" fontId="6" fillId="0" borderId="2" xfId="0" applyFont="1" applyBorder="1" applyAlignment="1" applyProtection="1">
      <alignment horizontal="center" vertical="center" wrapText="1"/>
      <protection locked="0"/>
    </xf>
    <xf numFmtId="165" fontId="6" fillId="0" borderId="2" xfId="0" applyNumberFormat="1" applyFont="1" applyBorder="1" applyAlignment="1" applyProtection="1">
      <alignment horizontal="center" vertical="center" wrapText="1"/>
      <protection locked="0" hidden="1"/>
    </xf>
    <xf numFmtId="165" fontId="6" fillId="0" borderId="2" xfId="0" applyNumberFormat="1" applyFont="1" applyBorder="1" applyAlignment="1" applyProtection="1">
      <alignment horizontal="center" vertical="center" wrapText="1"/>
      <protection locked="0"/>
    </xf>
    <xf numFmtId="9" fontId="4" fillId="12" borderId="1" xfId="1" applyFont="1" applyFill="1" applyBorder="1" applyAlignment="1" applyProtection="1">
      <alignment horizontal="center" vertical="center"/>
    </xf>
    <xf numFmtId="9" fontId="6" fillId="11" borderId="2" xfId="1" applyFont="1" applyFill="1" applyBorder="1" applyAlignment="1" applyProtection="1">
      <alignment horizontal="center" vertical="center"/>
    </xf>
    <xf numFmtId="9" fontId="10" fillId="12" borderId="2" xfId="1" applyFont="1" applyFill="1" applyBorder="1" applyAlignment="1" applyProtection="1">
      <alignment horizontal="center" vertical="center"/>
    </xf>
    <xf numFmtId="0" fontId="6" fillId="11"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9" fontId="6" fillId="11" borderId="2" xfId="1" applyFont="1" applyFill="1" applyBorder="1" applyAlignment="1" applyProtection="1">
      <alignment horizontal="center" vertical="center" wrapText="1"/>
      <protection locked="0"/>
    </xf>
    <xf numFmtId="49" fontId="6" fillId="11" borderId="2" xfId="1" applyNumberFormat="1" applyFont="1" applyFill="1" applyBorder="1" applyAlignment="1" applyProtection="1">
      <alignment horizontal="center" vertical="center" wrapText="1"/>
      <protection locked="0"/>
    </xf>
    <xf numFmtId="0" fontId="6" fillId="11" borderId="2" xfId="0" applyFont="1" applyFill="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9" fontId="6" fillId="0" borderId="2" xfId="1" applyFont="1" applyFill="1" applyBorder="1" applyAlignment="1" applyProtection="1">
      <alignment horizontal="center" vertical="center" wrapText="1"/>
      <protection locked="0"/>
    </xf>
    <xf numFmtId="9" fontId="6" fillId="0" borderId="2" xfId="1" applyFont="1" applyFill="1" applyBorder="1" applyAlignment="1" applyProtection="1">
      <alignment horizontal="center" vertical="center" wrapText="1"/>
      <protection hidden="1"/>
    </xf>
    <xf numFmtId="14" fontId="6" fillId="0" borderId="2" xfId="0" applyNumberFormat="1" applyFont="1" applyBorder="1" applyAlignment="1" applyProtection="1">
      <alignment horizontal="center" vertical="center"/>
      <protection locked="0"/>
    </xf>
    <xf numFmtId="9" fontId="10" fillId="12" borderId="2" xfId="1" applyFont="1" applyFill="1" applyBorder="1" applyAlignment="1">
      <alignment horizontal="center" vertical="center"/>
    </xf>
    <xf numFmtId="9" fontId="6" fillId="0" borderId="2" xfId="0" applyNumberFormat="1" applyFont="1" applyBorder="1" applyAlignment="1">
      <alignment horizontal="center" vertical="center"/>
    </xf>
    <xf numFmtId="0" fontId="8" fillId="11" borderId="2" xfId="0" applyFont="1" applyFill="1" applyBorder="1" applyAlignment="1" applyProtection="1">
      <alignment horizontal="center" vertical="center" wrapText="1"/>
      <protection locked="0"/>
    </xf>
    <xf numFmtId="0" fontId="21" fillId="0" borderId="0" xfId="0" applyFont="1" applyAlignment="1">
      <alignment horizontal="center" vertical="center"/>
    </xf>
    <xf numFmtId="0" fontId="26" fillId="0" borderId="0" xfId="0" applyFont="1" applyAlignment="1">
      <alignment horizontal="center" vertical="center"/>
    </xf>
    <xf numFmtId="0" fontId="24" fillId="0" borderId="0" xfId="0" applyFont="1" applyAlignment="1">
      <alignment horizontal="center" vertical="center"/>
    </xf>
    <xf numFmtId="0" fontId="8" fillId="11" borderId="5" xfId="0" applyFont="1" applyFill="1" applyBorder="1" applyAlignment="1" applyProtection="1">
      <alignment horizontal="center" vertical="center" wrapText="1"/>
      <protection locked="0"/>
    </xf>
    <xf numFmtId="0" fontId="10" fillId="11" borderId="3" xfId="0" applyFont="1" applyFill="1" applyBorder="1" applyAlignment="1" applyProtection="1">
      <alignment horizontal="center" vertical="center" wrapText="1"/>
      <protection locked="0"/>
    </xf>
    <xf numFmtId="0" fontId="10" fillId="11" borderId="4" xfId="0" applyFont="1" applyFill="1" applyBorder="1" applyAlignment="1" applyProtection="1">
      <alignment horizontal="center" vertical="center" wrapText="1"/>
      <protection locked="0"/>
    </xf>
    <xf numFmtId="0" fontId="10" fillId="11" borderId="1" xfId="0" applyFont="1" applyFill="1" applyBorder="1" applyAlignment="1" applyProtection="1">
      <alignment horizontal="center" vertical="center" wrapText="1"/>
      <protection locked="0"/>
    </xf>
    <xf numFmtId="0" fontId="31" fillId="0" borderId="0" xfId="0" applyFont="1" applyAlignment="1">
      <alignment horizontal="center" vertical="center"/>
    </xf>
    <xf numFmtId="14" fontId="6" fillId="0" borderId="2" xfId="0" applyNumberFormat="1" applyFont="1" applyFill="1" applyBorder="1" applyAlignment="1" applyProtection="1">
      <alignment horizontal="center" vertical="center" wrapText="1"/>
      <protection locked="0" hidden="1"/>
    </xf>
    <xf numFmtId="14" fontId="6" fillId="0" borderId="2" xfId="0" applyNumberFormat="1" applyFont="1" applyFill="1" applyBorder="1" applyAlignment="1" applyProtection="1">
      <alignment horizontal="center" vertical="center" wrapText="1"/>
      <protection locked="0"/>
    </xf>
    <xf numFmtId="49" fontId="6" fillId="14" borderId="2" xfId="1" applyNumberFormat="1" applyFont="1" applyFill="1" applyBorder="1" applyAlignment="1" applyProtection="1">
      <alignment horizontal="center" vertical="center" wrapText="1"/>
      <protection locked="0" hidden="1"/>
    </xf>
    <xf numFmtId="0" fontId="6" fillId="14" borderId="2" xfId="0" applyFont="1" applyFill="1" applyBorder="1" applyAlignment="1" applyProtection="1">
      <alignment horizontal="center" vertical="center" wrapText="1"/>
      <protection locked="0" hidden="1"/>
    </xf>
    <xf numFmtId="9" fontId="6" fillId="0" borderId="2" xfId="1" applyFont="1" applyFill="1" applyBorder="1" applyAlignment="1" applyProtection="1">
      <alignment horizontal="center" vertical="center" wrapText="1"/>
      <protection locked="0" hidden="1"/>
    </xf>
    <xf numFmtId="49" fontId="6" fillId="0" borderId="2" xfId="1" applyNumberFormat="1" applyFont="1" applyFill="1" applyBorder="1" applyAlignment="1" applyProtection="1">
      <alignment horizontal="center" vertical="center" wrapText="1"/>
      <protection locked="0" hidden="1"/>
    </xf>
    <xf numFmtId="9" fontId="6" fillId="14" borderId="2" xfId="0" applyNumberFormat="1" applyFont="1" applyFill="1" applyBorder="1" applyAlignment="1" applyProtection="1">
      <alignment horizontal="center" vertical="center" wrapText="1"/>
      <protection hidden="1"/>
    </xf>
    <xf numFmtId="0" fontId="6" fillId="14" borderId="2" xfId="0" applyFont="1" applyFill="1" applyBorder="1" applyAlignment="1" applyProtection="1">
      <alignment horizontal="center" vertical="center" wrapText="1"/>
      <protection hidden="1"/>
    </xf>
    <xf numFmtId="14" fontId="6" fillId="14" borderId="2" xfId="0" applyNumberFormat="1" applyFont="1" applyFill="1" applyBorder="1" applyAlignment="1" applyProtection="1">
      <alignment horizontal="center" vertical="center" wrapText="1"/>
      <protection locked="0" hidden="1"/>
    </xf>
    <xf numFmtId="9" fontId="6" fillId="14" borderId="2" xfId="1" applyFont="1" applyFill="1" applyBorder="1" applyAlignment="1" applyProtection="1">
      <alignment horizontal="center" vertical="center" wrapText="1"/>
      <protection locked="0" hidden="1"/>
    </xf>
    <xf numFmtId="9" fontId="6" fillId="0" borderId="2" xfId="0" applyNumberFormat="1" applyFont="1" applyFill="1" applyBorder="1" applyAlignment="1" applyProtection="1">
      <alignment horizontal="center" vertical="center" wrapText="1"/>
      <protection hidden="1"/>
    </xf>
    <xf numFmtId="0" fontId="6" fillId="0" borderId="2" xfId="0" applyFont="1" applyFill="1" applyBorder="1" applyAlignment="1" applyProtection="1">
      <alignment horizontal="center" vertical="center" wrapText="1"/>
      <protection hidden="1"/>
    </xf>
    <xf numFmtId="0" fontId="6" fillId="14" borderId="2" xfId="0" applyFont="1" applyFill="1" applyBorder="1" applyAlignment="1" applyProtection="1">
      <alignment horizontal="justify" vertical="center" wrapText="1"/>
      <protection locked="0" hidden="1"/>
    </xf>
    <xf numFmtId="9" fontId="6" fillId="14" borderId="2" xfId="1" applyFont="1" applyFill="1" applyBorder="1" applyAlignment="1" applyProtection="1">
      <alignment horizontal="center" vertical="center"/>
    </xf>
    <xf numFmtId="165" fontId="6" fillId="14" borderId="2" xfId="0" applyNumberFormat="1" applyFont="1" applyFill="1" applyBorder="1" applyAlignment="1" applyProtection="1">
      <alignment horizontal="center" vertical="center" wrapText="1"/>
      <protection locked="0" hidden="1"/>
    </xf>
    <xf numFmtId="0" fontId="6" fillId="14" borderId="2" xfId="0" applyFont="1" applyFill="1" applyBorder="1" applyAlignment="1" applyProtection="1">
      <alignment horizontal="center" vertical="center" wrapText="1"/>
      <protection locked="0"/>
    </xf>
    <xf numFmtId="9" fontId="6" fillId="14" borderId="2" xfId="1" applyFont="1" applyFill="1" applyBorder="1" applyAlignment="1" applyProtection="1">
      <alignment horizontal="center" vertical="center" wrapText="1"/>
      <protection locked="0"/>
    </xf>
    <xf numFmtId="14" fontId="6" fillId="14" borderId="2" xfId="0" applyNumberFormat="1" applyFont="1" applyFill="1" applyBorder="1" applyAlignment="1" applyProtection="1">
      <alignment horizontal="center" vertical="center" wrapText="1"/>
      <protection locked="0"/>
    </xf>
    <xf numFmtId="14" fontId="6" fillId="14" borderId="2" xfId="0" applyNumberFormat="1" applyFont="1" applyFill="1" applyBorder="1" applyAlignment="1" applyProtection="1">
      <alignment horizontal="center" vertical="center"/>
      <protection locked="0"/>
    </xf>
    <xf numFmtId="9" fontId="6" fillId="14" borderId="2" xfId="0" applyNumberFormat="1" applyFont="1" applyFill="1" applyBorder="1" applyAlignment="1">
      <alignment horizontal="center" vertical="center"/>
    </xf>
    <xf numFmtId="0" fontId="6" fillId="14" borderId="2" xfId="0" applyFont="1" applyFill="1" applyBorder="1" applyAlignment="1" applyProtection="1">
      <alignment horizontal="center" vertical="center"/>
      <protection locked="0"/>
    </xf>
    <xf numFmtId="0" fontId="34" fillId="2" borderId="2" xfId="0" applyFont="1" applyFill="1" applyBorder="1" applyAlignment="1" applyProtection="1">
      <alignment horizontal="center" vertical="center" wrapText="1"/>
      <protection locked="0" hidden="1"/>
    </xf>
    <xf numFmtId="0" fontId="34" fillId="3" borderId="2" xfId="0" applyFont="1" applyFill="1" applyBorder="1" applyAlignment="1" applyProtection="1">
      <alignment horizontal="center" vertical="center" wrapText="1"/>
      <protection locked="0" hidden="1"/>
    </xf>
    <xf numFmtId="0" fontId="34" fillId="4" borderId="2" xfId="0" applyFont="1" applyFill="1" applyBorder="1" applyAlignment="1" applyProtection="1">
      <alignment horizontal="center" vertical="center" wrapText="1"/>
      <protection locked="0" hidden="1"/>
    </xf>
    <xf numFmtId="0" fontId="35" fillId="4" borderId="2" xfId="0" applyFont="1" applyFill="1" applyBorder="1" applyAlignment="1" applyProtection="1">
      <alignment horizontal="center" vertical="center" wrapText="1"/>
      <protection locked="0" hidden="1"/>
    </xf>
    <xf numFmtId="0" fontId="34" fillId="5" borderId="2" xfId="0" applyFont="1" applyFill="1" applyBorder="1" applyAlignment="1" applyProtection="1">
      <alignment horizontal="center" vertical="center" wrapText="1"/>
      <protection locked="0" hidden="1"/>
    </xf>
    <xf numFmtId="0" fontId="36" fillId="6" borderId="2" xfId="0" applyFont="1" applyFill="1" applyBorder="1" applyAlignment="1" applyProtection="1">
      <alignment horizontal="center" vertical="center" wrapText="1"/>
      <protection locked="0" hidden="1"/>
    </xf>
    <xf numFmtId="0" fontId="35" fillId="7" borderId="2" xfId="0" applyFont="1" applyFill="1" applyBorder="1" applyAlignment="1" applyProtection="1">
      <alignment horizontal="center" vertical="center" wrapText="1"/>
      <protection locked="0" hidden="1"/>
    </xf>
    <xf numFmtId="0" fontId="34" fillId="7" borderId="2" xfId="0" applyFont="1" applyFill="1" applyBorder="1" applyAlignment="1" applyProtection="1">
      <alignment horizontal="center" vertical="center" wrapText="1"/>
      <protection locked="0" hidden="1"/>
    </xf>
    <xf numFmtId="0" fontId="37" fillId="7" borderId="2" xfId="0" applyFont="1" applyFill="1" applyBorder="1" applyAlignment="1" applyProtection="1">
      <alignment horizontal="center" vertical="center" wrapText="1"/>
      <protection locked="0" hidden="1"/>
    </xf>
    <xf numFmtId="0" fontId="32" fillId="7" borderId="2" xfId="0" applyFont="1" applyFill="1" applyBorder="1" applyAlignment="1" applyProtection="1">
      <alignment horizontal="center" vertical="center" wrapText="1"/>
      <protection locked="0" hidden="1"/>
    </xf>
    <xf numFmtId="14" fontId="36" fillId="8" borderId="2" xfId="0" applyNumberFormat="1" applyFont="1" applyFill="1" applyBorder="1" applyAlignment="1" applyProtection="1">
      <alignment horizontal="center" vertical="center" wrapText="1"/>
      <protection locked="0" hidden="1"/>
    </xf>
    <xf numFmtId="14" fontId="36" fillId="8" borderId="5" xfId="0" applyNumberFormat="1" applyFont="1" applyFill="1" applyBorder="1" applyAlignment="1" applyProtection="1">
      <alignment horizontal="center" vertical="center" wrapText="1"/>
      <protection locked="0" hidden="1"/>
    </xf>
    <xf numFmtId="0" fontId="38" fillId="0" borderId="2" xfId="0" applyFont="1" applyBorder="1" applyAlignment="1" applyProtection="1">
      <alignment horizontal="center" vertical="center" wrapText="1"/>
      <protection locked="0" hidden="1"/>
    </xf>
    <xf numFmtId="0" fontId="39" fillId="0" borderId="2" xfId="0" applyFont="1" applyBorder="1" applyAlignment="1" applyProtection="1">
      <alignment horizontal="center" vertical="center" wrapText="1"/>
      <protection locked="0" hidden="1"/>
    </xf>
    <xf numFmtId="0" fontId="35" fillId="9" borderId="2" xfId="0" applyFont="1" applyFill="1" applyBorder="1" applyAlignment="1" applyProtection="1">
      <alignment horizontal="center" vertical="center" wrapText="1"/>
      <protection locked="0" hidden="1"/>
    </xf>
    <xf numFmtId="0" fontId="40" fillId="9" borderId="2" xfId="0" applyFont="1" applyFill="1" applyBorder="1" applyAlignment="1" applyProtection="1">
      <alignment horizontal="center" vertical="center" wrapText="1"/>
      <protection locked="0" hidden="1"/>
    </xf>
    <xf numFmtId="0" fontId="37" fillId="9" borderId="2" xfId="0" applyFont="1" applyFill="1" applyBorder="1" applyAlignment="1" applyProtection="1">
      <alignment horizontal="center" vertical="center" wrapText="1"/>
      <protection locked="0" hidden="1"/>
    </xf>
    <xf numFmtId="0" fontId="41" fillId="10" borderId="2" xfId="0" applyFont="1" applyFill="1" applyBorder="1" applyAlignment="1" applyProtection="1">
      <alignment horizontal="center" vertical="center" wrapText="1"/>
      <protection locked="0" hidden="1"/>
    </xf>
    <xf numFmtId="0" fontId="41" fillId="10" borderId="5" xfId="0" applyFont="1" applyFill="1" applyBorder="1" applyAlignment="1" applyProtection="1">
      <alignment horizontal="center" vertical="center" wrapText="1"/>
      <protection locked="0" hidden="1"/>
    </xf>
    <xf numFmtId="0" fontId="10" fillId="14" borderId="3" xfId="0" applyFont="1" applyFill="1" applyBorder="1" applyAlignment="1" applyProtection="1">
      <alignment horizontal="center" vertical="center" wrapText="1"/>
      <protection locked="0"/>
    </xf>
    <xf numFmtId="0" fontId="10" fillId="14" borderId="1" xfId="0" applyFont="1" applyFill="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14" borderId="3"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6" fillId="14"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Border="1" applyAlignment="1">
      <alignment horizontal="center" vertical="center"/>
    </xf>
    <xf numFmtId="0" fontId="6" fillId="14"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14" borderId="2" xfId="0" applyFont="1" applyFill="1" applyBorder="1" applyAlignment="1">
      <alignment horizontal="center" vertical="center" wrapText="1"/>
    </xf>
    <xf numFmtId="0" fontId="6" fillId="14" borderId="2" xfId="0" applyFont="1" applyFill="1" applyBorder="1" applyAlignment="1">
      <alignment horizontal="justify" vertical="center"/>
    </xf>
    <xf numFmtId="0" fontId="6" fillId="14" borderId="2" xfId="0" applyFont="1" applyFill="1" applyBorder="1" applyAlignment="1">
      <alignment horizontal="justify" vertical="center" wrapText="1"/>
    </xf>
    <xf numFmtId="0" fontId="6" fillId="0" borderId="2" xfId="0" applyFont="1" applyFill="1" applyBorder="1" applyAlignment="1">
      <alignment horizontal="justify"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14" borderId="3" xfId="0" applyFont="1" applyFill="1" applyBorder="1" applyAlignment="1">
      <alignment horizontal="center" vertical="center"/>
    </xf>
    <xf numFmtId="0" fontId="6" fillId="14" borderId="4" xfId="0" applyFont="1" applyFill="1" applyBorder="1" applyAlignment="1">
      <alignment horizontal="center" vertical="center"/>
    </xf>
    <xf numFmtId="0" fontId="6" fillId="14" borderId="1"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xf>
    <xf numFmtId="0" fontId="3" fillId="0" borderId="0" xfId="0" applyFont="1" applyFill="1"/>
    <xf numFmtId="0" fontId="10" fillId="14" borderId="4"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10" fillId="14"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6" fillId="0" borderId="3"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1" xfId="0" applyFont="1" applyBorder="1" applyAlignment="1">
      <alignment horizontal="justify" vertical="center" wrapText="1"/>
    </xf>
    <xf numFmtId="0" fontId="6" fillId="14" borderId="3" xfId="0" applyFont="1" applyFill="1" applyBorder="1" applyAlignment="1">
      <alignment horizontal="justify" vertical="center" wrapText="1"/>
    </xf>
    <xf numFmtId="0" fontId="6" fillId="14" borderId="1" xfId="0" applyFont="1" applyFill="1" applyBorder="1" applyAlignment="1">
      <alignment horizontal="justify" vertical="center" wrapText="1"/>
    </xf>
    <xf numFmtId="0" fontId="6" fillId="0" borderId="4" xfId="0" applyFont="1" applyBorder="1" applyAlignment="1">
      <alignment horizontal="justify" vertical="center" wrapText="1"/>
    </xf>
    <xf numFmtId="0" fontId="6" fillId="0" borderId="1" xfId="0" applyFont="1" applyBorder="1" applyAlignment="1">
      <alignment horizontal="justify" vertical="center" wrapText="1"/>
    </xf>
    <xf numFmtId="0" fontId="6" fillId="14" borderId="4"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6" fillId="14" borderId="2" xfId="0" applyFont="1" applyFill="1" applyBorder="1" applyAlignment="1">
      <alignment horizontal="justify" vertical="center" wrapText="1"/>
    </xf>
    <xf numFmtId="0" fontId="6" fillId="0" borderId="2" xfId="0" applyFont="1" applyBorder="1" applyAlignment="1">
      <alignment horizontal="justify" vertical="center" wrapText="1"/>
    </xf>
    <xf numFmtId="0" fontId="6" fillId="0" borderId="2" xfId="0" applyFont="1" applyFill="1" applyBorder="1" applyAlignment="1">
      <alignment horizontal="justify" vertical="top" wrapText="1"/>
    </xf>
    <xf numFmtId="0" fontId="6" fillId="0" borderId="2" xfId="0" applyFont="1" applyBorder="1" applyAlignment="1" applyProtection="1">
      <alignment horizontal="justify" vertical="center" wrapText="1"/>
      <protection locked="0" hidden="1"/>
    </xf>
    <xf numFmtId="9" fontId="6" fillId="0" borderId="2" xfId="1" applyFont="1" applyFill="1" applyBorder="1" applyAlignment="1" applyProtection="1">
      <alignment horizontal="justify" vertical="center" wrapText="1"/>
      <protection locked="0"/>
    </xf>
    <xf numFmtId="0" fontId="6" fillId="0" borderId="2" xfId="0" applyFont="1" applyBorder="1" applyAlignment="1" applyProtection="1">
      <alignment horizontal="justify" vertical="center" wrapText="1"/>
      <protection locked="0"/>
    </xf>
    <xf numFmtId="9" fontId="6" fillId="14" borderId="2" xfId="1" applyFont="1" applyFill="1" applyBorder="1" applyAlignment="1" applyProtection="1">
      <alignment horizontal="justify" vertical="center" wrapText="1"/>
      <protection locked="0"/>
    </xf>
    <xf numFmtId="0" fontId="6" fillId="14" borderId="2" xfId="0" applyFont="1" applyFill="1" applyBorder="1" applyAlignment="1" applyProtection="1">
      <alignment horizontal="justify" vertical="center" wrapText="1"/>
      <protection locked="0"/>
    </xf>
    <xf numFmtId="14" fontId="6" fillId="0" borderId="2" xfId="0" applyNumberFormat="1" applyFont="1" applyBorder="1" applyAlignment="1" applyProtection="1">
      <alignment horizontal="justify" vertical="center" wrapText="1"/>
      <protection locked="0" hidden="1"/>
    </xf>
    <xf numFmtId="14" fontId="6" fillId="14" borderId="2" xfId="0" applyNumberFormat="1" applyFont="1" applyFill="1" applyBorder="1" applyAlignment="1" applyProtection="1">
      <alignment horizontal="justify" vertical="center" wrapText="1"/>
      <protection locked="0" hidden="1"/>
    </xf>
    <xf numFmtId="9" fontId="6" fillId="14" borderId="2" xfId="1" applyFont="1" applyFill="1" applyBorder="1" applyAlignment="1" applyProtection="1">
      <alignment horizontal="justify" vertical="center" wrapText="1"/>
      <protection locked="0" hidden="1"/>
    </xf>
    <xf numFmtId="9" fontId="6" fillId="14" borderId="2" xfId="1" applyFont="1" applyFill="1" applyBorder="1" applyAlignment="1" applyProtection="1">
      <alignment horizontal="justify" vertical="center" wrapText="1"/>
      <protection locked="0"/>
    </xf>
    <xf numFmtId="9" fontId="6" fillId="0" borderId="2" xfId="1" applyFont="1" applyBorder="1" applyAlignment="1" applyProtection="1">
      <alignment horizontal="justify" vertical="center" wrapText="1"/>
      <protection locked="0"/>
    </xf>
    <xf numFmtId="9" fontId="6" fillId="0" borderId="2" xfId="1" applyFont="1" applyBorder="1" applyAlignment="1" applyProtection="1">
      <alignment horizontal="justify" vertical="center" wrapText="1"/>
      <protection locked="0" hidden="1"/>
    </xf>
    <xf numFmtId="9" fontId="6" fillId="0" borderId="2" xfId="1" applyFont="1" applyFill="1" applyBorder="1" applyAlignment="1" applyProtection="1">
      <alignment horizontal="justify" vertical="center" wrapText="1"/>
      <protection locked="0" hidden="1"/>
    </xf>
    <xf numFmtId="0" fontId="6" fillId="0" borderId="2" xfId="0" applyFont="1" applyBorder="1" applyAlignment="1" applyProtection="1">
      <alignment horizontal="justify" vertical="center" wrapText="1"/>
      <protection locked="0" hidden="1"/>
    </xf>
    <xf numFmtId="0" fontId="6" fillId="11" borderId="2" xfId="0" applyFont="1" applyFill="1" applyBorder="1" applyAlignment="1" applyProtection="1">
      <alignment horizontal="justify" vertical="center" wrapText="1"/>
      <protection locked="0"/>
    </xf>
    <xf numFmtId="0" fontId="6" fillId="11" borderId="2" xfId="0" applyFont="1" applyFill="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hidden="1"/>
    </xf>
    <xf numFmtId="0" fontId="6" fillId="14" borderId="2" xfId="0" applyFont="1" applyFill="1" applyBorder="1" applyAlignment="1" applyProtection="1">
      <alignment horizontal="justify" vertical="top" wrapText="1"/>
      <protection locked="0" hidden="1"/>
    </xf>
    <xf numFmtId="0" fontId="6" fillId="0" borderId="2" xfId="0" applyFont="1" applyBorder="1" applyAlignment="1" applyProtection="1">
      <alignment horizontal="justify" vertical="top" wrapText="1"/>
      <protection locked="0" hidden="1"/>
    </xf>
    <xf numFmtId="9" fontId="23" fillId="11" borderId="2" xfId="1" applyFont="1" applyFill="1" applyBorder="1" applyAlignment="1" applyProtection="1">
      <alignment horizontal="justify" vertical="top" wrapText="1"/>
      <protection locked="0"/>
    </xf>
    <xf numFmtId="9" fontId="7" fillId="11" borderId="2" xfId="1" applyFont="1" applyFill="1" applyBorder="1" applyAlignment="1" applyProtection="1">
      <alignment horizontal="justify" vertical="top" wrapText="1"/>
      <protection locked="0"/>
    </xf>
    <xf numFmtId="9" fontId="23" fillId="14" borderId="2" xfId="1" applyFont="1" applyFill="1" applyBorder="1" applyAlignment="1" applyProtection="1">
      <alignment horizontal="justify" vertical="top" wrapText="1"/>
      <protection locked="0"/>
    </xf>
    <xf numFmtId="9" fontId="7" fillId="14" borderId="2" xfId="1" applyFont="1" applyFill="1" applyBorder="1" applyAlignment="1" applyProtection="1">
      <alignment horizontal="justify" vertical="top" wrapText="1"/>
      <protection locked="0"/>
    </xf>
    <xf numFmtId="9" fontId="7" fillId="0" borderId="2" xfId="1" applyFont="1" applyBorder="1" applyAlignment="1" applyProtection="1">
      <alignment horizontal="justify" vertical="top" wrapText="1"/>
      <protection locked="0"/>
    </xf>
    <xf numFmtId="9" fontId="5" fillId="0" borderId="2" xfId="1" applyFont="1" applyBorder="1" applyAlignment="1" applyProtection="1">
      <alignment horizontal="justify" vertical="top" wrapText="1"/>
      <protection locked="0" hidden="1"/>
    </xf>
    <xf numFmtId="9" fontId="7" fillId="0" borderId="2" xfId="1" applyFont="1" applyFill="1" applyBorder="1" applyAlignment="1" applyProtection="1">
      <alignment horizontal="justify" vertical="top" wrapText="1"/>
      <protection locked="0"/>
    </xf>
    <xf numFmtId="9" fontId="5" fillId="0" borderId="2" xfId="1" applyFont="1" applyBorder="1" applyAlignment="1" applyProtection="1">
      <alignment horizontal="justify" vertical="top" wrapText="1"/>
      <protection locked="0"/>
    </xf>
    <xf numFmtId="0" fontId="5" fillId="0" borderId="2" xfId="0" applyFont="1" applyBorder="1" applyAlignment="1">
      <alignment horizontal="justify" vertical="top"/>
    </xf>
    <xf numFmtId="9" fontId="7" fillId="14" borderId="2" xfId="1" applyFont="1" applyFill="1" applyBorder="1" applyAlignment="1" applyProtection="1">
      <alignment horizontal="justify" vertical="top" wrapText="1"/>
      <protection locked="0"/>
    </xf>
    <xf numFmtId="0" fontId="7" fillId="0" borderId="2" xfId="0" applyFont="1" applyFill="1" applyBorder="1" applyAlignment="1" applyProtection="1">
      <alignment horizontal="justify" vertical="top" wrapText="1"/>
      <protection locked="0"/>
    </xf>
    <xf numFmtId="9" fontId="6" fillId="0" borderId="2" xfId="1" applyFont="1" applyFill="1" applyBorder="1" applyAlignment="1" applyProtection="1">
      <alignment horizontal="justify" vertical="top" wrapText="1"/>
      <protection locked="0"/>
    </xf>
    <xf numFmtId="0" fontId="5" fillId="0" borderId="2" xfId="0" applyFont="1" applyBorder="1" applyAlignment="1" applyProtection="1">
      <alignment horizontal="justify" vertical="top" wrapText="1"/>
      <protection locked="0" hidden="1"/>
    </xf>
    <xf numFmtId="0" fontId="5" fillId="14" borderId="2" xfId="0" applyFont="1" applyFill="1" applyBorder="1" applyAlignment="1" applyProtection="1">
      <alignment horizontal="justify" vertical="top" wrapText="1"/>
      <protection locked="0" hidden="1"/>
    </xf>
    <xf numFmtId="9" fontId="6" fillId="14" borderId="2" xfId="1" applyFont="1" applyFill="1" applyBorder="1" applyAlignment="1" applyProtection="1">
      <alignment horizontal="justify" vertical="top" wrapText="1"/>
      <protection hidden="1"/>
    </xf>
    <xf numFmtId="9" fontId="5" fillId="14" borderId="2" xfId="1" applyFont="1" applyFill="1" applyBorder="1" applyAlignment="1" applyProtection="1">
      <alignment horizontal="justify" vertical="top" wrapText="1"/>
      <protection hidden="1"/>
    </xf>
    <xf numFmtId="9" fontId="6" fillId="14" borderId="2" xfId="1" applyFont="1" applyFill="1" applyBorder="1" applyAlignment="1" applyProtection="1">
      <alignment horizontal="justify" vertical="top" wrapText="1"/>
      <protection locked="0" hidden="1"/>
    </xf>
    <xf numFmtId="9" fontId="6" fillId="0" borderId="2" xfId="1" applyFont="1" applyBorder="1" applyAlignment="1" applyProtection="1">
      <alignment horizontal="justify" vertical="top" wrapText="1"/>
      <protection locked="0" hidden="1"/>
    </xf>
    <xf numFmtId="0" fontId="5" fillId="11" borderId="2" xfId="0" applyFont="1" applyFill="1" applyBorder="1" applyAlignment="1">
      <alignment horizontal="justify" vertical="top" wrapText="1"/>
    </xf>
    <xf numFmtId="9" fontId="6" fillId="0" borderId="2" xfId="1" applyFont="1" applyFill="1" applyBorder="1" applyAlignment="1" applyProtection="1">
      <alignment horizontal="justify" vertical="top" wrapText="1"/>
      <protection locked="0" hidden="1"/>
    </xf>
    <xf numFmtId="9" fontId="6" fillId="11" borderId="2" xfId="1" applyFont="1" applyFill="1" applyBorder="1" applyAlignment="1" applyProtection="1">
      <alignment horizontal="justify" vertical="top" wrapText="1"/>
      <protection locked="0" hidden="1"/>
    </xf>
    <xf numFmtId="9" fontId="5" fillId="0" borderId="2" xfId="1" applyFont="1" applyFill="1" applyBorder="1" applyAlignment="1" applyProtection="1">
      <alignment horizontal="justify" vertical="top" wrapText="1"/>
      <protection hidden="1"/>
    </xf>
    <xf numFmtId="9" fontId="4" fillId="14" borderId="2" xfId="1" applyFont="1" applyFill="1" applyBorder="1" applyAlignment="1" applyProtection="1">
      <alignment horizontal="justify" vertical="top" wrapText="1"/>
      <protection locked="0" hidden="1"/>
    </xf>
    <xf numFmtId="9" fontId="5" fillId="14" borderId="2" xfId="2" applyFont="1" applyFill="1" applyBorder="1" applyAlignment="1" applyProtection="1">
      <alignment horizontal="justify" vertical="top" wrapText="1"/>
      <protection locked="0" hidden="1"/>
    </xf>
    <xf numFmtId="9" fontId="5" fillId="0" borderId="2" xfId="0" applyNumberFormat="1" applyFont="1" applyBorder="1" applyAlignment="1" applyProtection="1">
      <alignment horizontal="justify" vertical="top" wrapText="1"/>
      <protection locked="0" hidden="1"/>
    </xf>
    <xf numFmtId="9" fontId="5" fillId="0" borderId="2" xfId="1" applyFont="1" applyFill="1" applyBorder="1" applyAlignment="1" applyProtection="1">
      <alignment horizontal="justify" vertical="top" wrapText="1"/>
      <protection locked="0" hidden="1"/>
    </xf>
    <xf numFmtId="9" fontId="5" fillId="11" borderId="2" xfId="1" applyFont="1" applyFill="1" applyBorder="1" applyAlignment="1" applyProtection="1">
      <alignment horizontal="justify" vertical="top" wrapText="1"/>
      <protection locked="0" hidden="1"/>
    </xf>
    <xf numFmtId="9" fontId="6" fillId="0" borderId="2" xfId="1" applyFont="1" applyBorder="1" applyAlignment="1" applyProtection="1">
      <alignment horizontal="justify" vertical="top" wrapText="1"/>
      <protection locked="0"/>
    </xf>
    <xf numFmtId="9" fontId="5" fillId="14" borderId="2" xfId="1" applyFont="1" applyFill="1" applyBorder="1" applyAlignment="1" applyProtection="1">
      <alignment horizontal="justify" vertical="top" wrapText="1"/>
      <protection locked="0"/>
    </xf>
    <xf numFmtId="0" fontId="5" fillId="0" borderId="2" xfId="0" applyFont="1" applyBorder="1" applyAlignment="1" applyProtection="1">
      <alignment horizontal="justify" vertical="top" wrapText="1"/>
      <protection locked="0"/>
    </xf>
    <xf numFmtId="0" fontId="5" fillId="14" borderId="2" xfId="0" applyFont="1" applyFill="1" applyBorder="1" applyAlignment="1" applyProtection="1">
      <alignment horizontal="justify" vertical="top" wrapText="1"/>
      <protection locked="0"/>
    </xf>
    <xf numFmtId="9" fontId="7" fillId="0" borderId="1" xfId="1" applyFont="1" applyFill="1" applyBorder="1" applyAlignment="1" applyProtection="1">
      <alignment horizontal="justify" vertical="top" wrapText="1"/>
      <protection locked="0"/>
    </xf>
    <xf numFmtId="9" fontId="6" fillId="14" borderId="2" xfId="1" applyFont="1" applyFill="1" applyBorder="1" applyAlignment="1" applyProtection="1">
      <alignment horizontal="justify" vertical="top" wrapText="1"/>
      <protection locked="0"/>
    </xf>
    <xf numFmtId="9" fontId="5" fillId="14" borderId="2" xfId="1" applyFont="1" applyFill="1" applyBorder="1" applyAlignment="1" applyProtection="1">
      <alignment horizontal="justify" vertical="top"/>
      <protection locked="0"/>
    </xf>
    <xf numFmtId="9" fontId="5" fillId="0" borderId="2" xfId="1" applyFont="1" applyBorder="1" applyAlignment="1" applyProtection="1">
      <alignment horizontal="justify" vertical="top"/>
      <protection locked="0"/>
    </xf>
    <xf numFmtId="9" fontId="7" fillId="0" borderId="2" xfId="1" applyFont="1" applyFill="1" applyBorder="1" applyAlignment="1" applyProtection="1">
      <alignment horizontal="justify" vertical="top" wrapText="1" readingOrder="1"/>
      <protection locked="0"/>
    </xf>
    <xf numFmtId="9" fontId="5" fillId="0" borderId="2" xfId="1" applyFont="1" applyFill="1" applyBorder="1" applyAlignment="1" applyProtection="1">
      <alignment horizontal="justify" vertical="top" wrapText="1" readingOrder="1"/>
      <protection locked="0"/>
    </xf>
    <xf numFmtId="9" fontId="7" fillId="14" borderId="2" xfId="1" applyFont="1" applyFill="1" applyBorder="1" applyAlignment="1" applyProtection="1">
      <alignment horizontal="justify" vertical="top" wrapText="1" readingOrder="1"/>
      <protection locked="0"/>
    </xf>
    <xf numFmtId="9" fontId="5" fillId="14" borderId="2" xfId="1" applyFont="1" applyFill="1" applyBorder="1" applyAlignment="1" applyProtection="1">
      <alignment horizontal="justify" vertical="top" wrapText="1" readingOrder="1"/>
      <protection locked="0" hidden="1"/>
    </xf>
    <xf numFmtId="9" fontId="5" fillId="14" borderId="2" xfId="0" applyNumberFormat="1" applyFont="1" applyFill="1" applyBorder="1" applyAlignment="1" applyProtection="1">
      <alignment horizontal="justify" vertical="top" wrapText="1"/>
      <protection locked="0" hidden="1"/>
    </xf>
    <xf numFmtId="9" fontId="5" fillId="0" borderId="2" xfId="0" applyNumberFormat="1" applyFont="1" applyBorder="1" applyAlignment="1" applyProtection="1">
      <alignment horizontal="justify" vertical="top"/>
      <protection locked="0"/>
    </xf>
    <xf numFmtId="0" fontId="3" fillId="0" borderId="0" xfId="0" applyFont="1" applyAlignment="1">
      <alignment horizontal="justify" vertical="top"/>
    </xf>
    <xf numFmtId="9" fontId="6" fillId="0" borderId="2" xfId="1" applyFont="1" applyFill="1" applyBorder="1" applyAlignment="1" applyProtection="1">
      <alignment horizontal="center" vertical="center" wrapText="1"/>
    </xf>
    <xf numFmtId="49" fontId="6" fillId="0" borderId="2" xfId="0" applyNumberFormat="1" applyFont="1" applyBorder="1" applyAlignment="1">
      <alignment horizontal="center" vertical="center" wrapText="1"/>
    </xf>
    <xf numFmtId="14" fontId="44" fillId="0" borderId="2" xfId="0" applyNumberFormat="1" applyFont="1" applyBorder="1" applyAlignment="1">
      <alignment horizontal="center" vertical="center" wrapText="1"/>
    </xf>
    <xf numFmtId="14" fontId="6" fillId="14" borderId="2" xfId="0" applyNumberFormat="1" applyFont="1" applyFill="1" applyBorder="1" applyAlignment="1">
      <alignment horizontal="center" vertical="center" wrapText="1"/>
    </xf>
    <xf numFmtId="49" fontId="6" fillId="14" borderId="2" xfId="0" applyNumberFormat="1" applyFont="1" applyFill="1" applyBorder="1" applyAlignment="1">
      <alignment horizontal="center" vertical="center" wrapText="1"/>
    </xf>
    <xf numFmtId="9" fontId="6" fillId="14" borderId="2" xfId="1" applyFont="1" applyFill="1" applyBorder="1" applyAlignment="1" applyProtection="1">
      <alignment horizontal="center" vertical="center" wrapText="1"/>
      <protection hidden="1"/>
    </xf>
    <xf numFmtId="14" fontId="44" fillId="14" borderId="2" xfId="0" applyNumberFormat="1" applyFont="1" applyFill="1" applyBorder="1" applyAlignment="1">
      <alignment horizontal="center" vertical="center" wrapText="1"/>
    </xf>
    <xf numFmtId="9" fontId="6" fillId="14" borderId="2" xfId="1" applyFont="1" applyFill="1" applyBorder="1" applyAlignment="1" applyProtection="1">
      <alignment horizontal="center" vertical="center" wrapText="1"/>
    </xf>
    <xf numFmtId="9" fontId="6" fillId="14" borderId="2" xfId="0" applyNumberFormat="1" applyFont="1" applyFill="1" applyBorder="1" applyAlignment="1">
      <alignment horizontal="center" vertical="center" wrapText="1" readingOrder="1"/>
    </xf>
    <xf numFmtId="14" fontId="6" fillId="14" borderId="2" xfId="0" applyNumberFormat="1" applyFont="1" applyFill="1" applyBorder="1" applyAlignment="1">
      <alignment horizontal="center" vertical="center" wrapText="1" readingOrder="1"/>
    </xf>
    <xf numFmtId="14" fontId="44" fillId="14" borderId="2" xfId="0" applyNumberFormat="1" applyFont="1" applyFill="1" applyBorder="1" applyAlignment="1">
      <alignment horizontal="center" vertical="center" wrapText="1" readingOrder="1"/>
    </xf>
    <xf numFmtId="9" fontId="6" fillId="0" borderId="2" xfId="1" applyFont="1" applyFill="1" applyBorder="1" applyAlignment="1" applyProtection="1">
      <alignment horizontal="center" vertical="center" wrapText="1"/>
    </xf>
    <xf numFmtId="49" fontId="6" fillId="0" borderId="2" xfId="0" applyNumberFormat="1" applyFont="1" applyBorder="1" applyAlignment="1">
      <alignment horizontal="center" vertical="center" wrapText="1"/>
    </xf>
    <xf numFmtId="9" fontId="6" fillId="0" borderId="2" xfId="0" applyNumberFormat="1" applyFont="1" applyFill="1" applyBorder="1" applyAlignment="1">
      <alignment horizontal="center" vertical="center" wrapText="1"/>
    </xf>
    <xf numFmtId="14" fontId="44" fillId="0" borderId="2" xfId="0" applyNumberFormat="1" applyFont="1" applyFill="1" applyBorder="1" applyAlignment="1">
      <alignment horizontal="center" vertical="center" wrapText="1"/>
    </xf>
    <xf numFmtId="14" fontId="44" fillId="14" borderId="2" xfId="0" applyNumberFormat="1" applyFont="1" applyFill="1" applyBorder="1" applyAlignment="1" applyProtection="1">
      <alignment horizontal="center" vertical="center" wrapText="1"/>
      <protection hidden="1"/>
    </xf>
    <xf numFmtId="14" fontId="44" fillId="0" borderId="2" xfId="0" applyNumberFormat="1" applyFont="1" applyFill="1" applyBorder="1" applyAlignment="1" applyProtection="1">
      <alignment horizontal="center" vertical="center" wrapText="1"/>
      <protection hidden="1"/>
    </xf>
    <xf numFmtId="14" fontId="6" fillId="0" borderId="2" xfId="0" applyNumberFormat="1" applyFont="1" applyFill="1" applyBorder="1" applyAlignment="1">
      <alignment horizontal="center" vertical="center"/>
    </xf>
    <xf numFmtId="14" fontId="44" fillId="0" borderId="2" xfId="0" applyNumberFormat="1" applyFont="1" applyFill="1" applyBorder="1" applyAlignment="1">
      <alignment horizontal="center" vertical="center"/>
    </xf>
    <xf numFmtId="14" fontId="6" fillId="14" borderId="2" xfId="0" applyNumberFormat="1" applyFont="1" applyFill="1" applyBorder="1" applyAlignment="1">
      <alignment horizontal="center" vertical="center"/>
    </xf>
    <xf numFmtId="14" fontId="44" fillId="14" borderId="2" xfId="0" applyNumberFormat="1" applyFont="1" applyFill="1" applyBorder="1" applyAlignment="1">
      <alignment horizontal="center" vertical="center"/>
    </xf>
    <xf numFmtId="14" fontId="6" fillId="0" borderId="2" xfId="0" applyNumberFormat="1" applyFont="1" applyFill="1" applyBorder="1" applyAlignment="1">
      <alignment horizontal="center" vertical="center" wrapText="1" readingOrder="1"/>
    </xf>
    <xf numFmtId="14" fontId="44" fillId="0" borderId="2" xfId="0" applyNumberFormat="1" applyFont="1" applyFill="1" applyBorder="1" applyAlignment="1">
      <alignment horizontal="center" vertical="center" wrapText="1" readingOrder="1"/>
    </xf>
    <xf numFmtId="14" fontId="6" fillId="0" borderId="2" xfId="0" applyNumberFormat="1" applyFont="1" applyBorder="1" applyAlignment="1">
      <alignment horizontal="center" vertical="center" wrapText="1" readingOrder="1"/>
    </xf>
    <xf numFmtId="14" fontId="44" fillId="0" borderId="2" xfId="0" applyNumberFormat="1" applyFont="1" applyBorder="1" applyAlignment="1">
      <alignment horizontal="center" vertical="center" wrapText="1" readingOrder="1"/>
    </xf>
    <xf numFmtId="49" fontId="6" fillId="0" borderId="2" xfId="0" applyNumberFormat="1" applyFont="1" applyFill="1" applyBorder="1" applyAlignment="1">
      <alignment horizontal="center" vertical="center" wrapText="1"/>
    </xf>
    <xf numFmtId="9" fontId="6" fillId="14" borderId="2" xfId="1" applyFont="1" applyFill="1" applyBorder="1" applyAlignment="1" applyProtection="1">
      <alignment horizontal="center" vertical="center" wrapText="1"/>
    </xf>
    <xf numFmtId="9" fontId="6" fillId="0" borderId="2" xfId="1" applyFont="1" applyFill="1" applyBorder="1" applyAlignment="1">
      <alignment horizontal="center" vertical="center"/>
    </xf>
    <xf numFmtId="9" fontId="6" fillId="14" borderId="2" xfId="1" applyFont="1" applyFill="1" applyBorder="1" applyAlignment="1">
      <alignment horizontal="center" vertical="center"/>
    </xf>
    <xf numFmtId="14" fontId="6" fillId="0" borderId="2" xfId="0" applyNumberFormat="1" applyFont="1" applyFill="1" applyBorder="1" applyAlignment="1" applyProtection="1">
      <alignment horizontal="center" vertical="center"/>
      <protection locked="0"/>
    </xf>
    <xf numFmtId="14" fontId="44" fillId="0" borderId="2" xfId="0" applyNumberFormat="1" applyFont="1" applyBorder="1" applyAlignment="1" applyProtection="1">
      <alignment horizontal="center" vertical="center" wrapText="1"/>
      <protection hidden="1"/>
    </xf>
    <xf numFmtId="14" fontId="44" fillId="11" borderId="2" xfId="0" applyNumberFormat="1" applyFont="1" applyFill="1" applyBorder="1" applyAlignment="1" applyProtection="1">
      <alignment horizontal="center" vertical="center" wrapText="1"/>
      <protection hidden="1"/>
    </xf>
    <xf numFmtId="14" fontId="6" fillId="0" borderId="2" xfId="0" applyNumberFormat="1" applyFont="1" applyBorder="1" applyAlignment="1" applyProtection="1">
      <alignment horizontal="center" vertical="center" wrapText="1"/>
      <protection hidden="1"/>
    </xf>
    <xf numFmtId="164" fontId="6" fillId="14" borderId="2" xfId="0" applyNumberFormat="1" applyFont="1" applyFill="1" applyBorder="1" applyAlignment="1">
      <alignment horizontal="center" vertical="center" wrapText="1"/>
    </xf>
    <xf numFmtId="164" fontId="6" fillId="0" borderId="2" xfId="0" applyNumberFormat="1" applyFont="1" applyBorder="1" applyAlignment="1" applyProtection="1">
      <alignment horizontal="center" vertical="center" wrapText="1"/>
      <protection locked="0"/>
    </xf>
    <xf numFmtId="164" fontId="6" fillId="0" borderId="2" xfId="0" applyNumberFormat="1" applyFont="1" applyBorder="1" applyAlignment="1">
      <alignment horizontal="center" vertical="center" wrapText="1"/>
    </xf>
    <xf numFmtId="164" fontId="6" fillId="14" borderId="2" xfId="0" applyNumberFormat="1" applyFont="1" applyFill="1" applyBorder="1" applyAlignment="1" applyProtection="1">
      <alignment horizontal="center" vertical="center" wrapText="1"/>
      <protection locked="0"/>
    </xf>
    <xf numFmtId="164" fontId="6" fillId="0" borderId="2" xfId="0" applyNumberFormat="1" applyFont="1" applyBorder="1" applyAlignment="1" applyProtection="1">
      <alignment horizontal="center" vertical="center" wrapText="1"/>
      <protection locked="0"/>
    </xf>
    <xf numFmtId="0" fontId="6" fillId="0" borderId="2" xfId="0" applyFont="1" applyFill="1" applyBorder="1" applyAlignment="1" applyProtection="1">
      <alignment horizontal="center" vertical="center"/>
      <protection locked="0"/>
    </xf>
    <xf numFmtId="0" fontId="6" fillId="0" borderId="2" xfId="0" applyFont="1" applyFill="1" applyBorder="1" applyAlignment="1">
      <alignment horizontal="center" vertical="center"/>
    </xf>
    <xf numFmtId="0" fontId="6" fillId="14" borderId="2" xfId="0" applyFont="1" applyFill="1" applyBorder="1" applyAlignment="1">
      <alignment horizontal="center" vertical="center"/>
    </xf>
    <xf numFmtId="9" fontId="6" fillId="0" borderId="2" xfId="0" applyNumberFormat="1" applyFont="1" applyFill="1" applyBorder="1" applyAlignment="1">
      <alignment horizontal="center" vertical="center"/>
    </xf>
    <xf numFmtId="9" fontId="6" fillId="0" borderId="2" xfId="1" applyFont="1" applyFill="1" applyBorder="1" applyAlignment="1" applyProtection="1">
      <alignment horizontal="center" vertical="center"/>
    </xf>
    <xf numFmtId="14" fontId="6" fillId="0" borderId="2" xfId="0" applyNumberFormat="1" applyFont="1" applyFill="1" applyBorder="1" applyAlignment="1" applyProtection="1">
      <alignment horizontal="center" vertical="center"/>
      <protection locked="0" hidden="1"/>
    </xf>
    <xf numFmtId="14" fontId="6" fillId="11" borderId="2" xfId="0" applyNumberFormat="1" applyFont="1" applyFill="1" applyBorder="1" applyAlignment="1" applyProtection="1">
      <alignment horizontal="center" vertical="center" wrapText="1"/>
      <protection locked="0" hidden="1"/>
    </xf>
    <xf numFmtId="14" fontId="6" fillId="11" borderId="2" xfId="0" applyNumberFormat="1" applyFont="1" applyFill="1" applyBorder="1" applyAlignment="1" applyProtection="1">
      <alignment horizontal="center" vertical="center" wrapText="1"/>
      <protection locked="0" hidden="1"/>
    </xf>
    <xf numFmtId="165" fontId="6" fillId="0" borderId="2" xfId="0" applyNumberFormat="1" applyFont="1" applyBorder="1" applyAlignment="1">
      <alignment horizontal="center" vertical="center" wrapText="1"/>
    </xf>
    <xf numFmtId="165" fontId="44" fillId="0" borderId="2" xfId="0" applyNumberFormat="1" applyFont="1" applyBorder="1" applyAlignment="1">
      <alignment horizontal="center" vertical="center" wrapText="1"/>
    </xf>
    <xf numFmtId="165" fontId="6" fillId="14" borderId="2" xfId="0" applyNumberFormat="1" applyFont="1" applyFill="1" applyBorder="1" applyAlignment="1" applyProtection="1">
      <alignment horizontal="center" vertical="center" wrapText="1"/>
      <protection hidden="1"/>
    </xf>
    <xf numFmtId="165" fontId="44" fillId="14" borderId="2" xfId="0" applyNumberFormat="1" applyFont="1" applyFill="1" applyBorder="1" applyAlignment="1" applyProtection="1">
      <alignment horizontal="center" vertical="center" wrapText="1"/>
      <protection hidden="1"/>
    </xf>
    <xf numFmtId="165" fontId="6" fillId="0" borderId="2" xfId="0" applyNumberFormat="1" applyFont="1" applyBorder="1" applyAlignment="1" applyProtection="1">
      <alignment horizontal="center" vertical="center" wrapText="1"/>
      <protection hidden="1"/>
    </xf>
    <xf numFmtId="165" fontId="44" fillId="0" borderId="2" xfId="0" applyNumberFormat="1" applyFont="1" applyBorder="1" applyAlignment="1" applyProtection="1">
      <alignment horizontal="center" vertical="center" wrapText="1"/>
      <protection hidden="1"/>
    </xf>
    <xf numFmtId="14" fontId="6" fillId="0" borderId="1" xfId="0" applyNumberFormat="1" applyFont="1" applyFill="1" applyBorder="1" applyAlignment="1" applyProtection="1">
      <alignment horizontal="center" vertical="center" wrapText="1"/>
      <protection locked="0" hidden="1"/>
    </xf>
    <xf numFmtId="14" fontId="6" fillId="0" borderId="1" xfId="0" applyNumberFormat="1" applyFont="1" applyFill="1" applyBorder="1" applyAlignment="1" applyProtection="1">
      <alignment horizontal="center" vertical="center" wrapText="1"/>
      <protection locked="0"/>
    </xf>
    <xf numFmtId="9"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44" fillId="0" borderId="1" xfId="0" applyNumberFormat="1" applyFont="1" applyFill="1" applyBorder="1" applyAlignment="1">
      <alignment horizontal="center" vertical="center" wrapText="1"/>
    </xf>
    <xf numFmtId="9" fontId="6" fillId="0" borderId="1" xfId="1" applyFont="1" applyFill="1" applyBorder="1" applyAlignment="1" applyProtection="1">
      <alignment horizontal="center" vertical="center"/>
    </xf>
    <xf numFmtId="14" fontId="6" fillId="0" borderId="2" xfId="0" applyNumberFormat="1" applyFont="1" applyBorder="1" applyAlignment="1">
      <alignment horizontal="center" vertical="center"/>
    </xf>
    <xf numFmtId="14" fontId="44" fillId="0" borderId="2" xfId="0" applyNumberFormat="1" applyFont="1" applyBorder="1" applyAlignment="1">
      <alignment horizontal="center" vertical="center"/>
    </xf>
    <xf numFmtId="9" fontId="6" fillId="0" borderId="2" xfId="0" applyNumberFormat="1" applyFont="1" applyFill="1" applyBorder="1" applyAlignment="1">
      <alignment horizontal="center" vertical="center" wrapText="1" readingOrder="1"/>
    </xf>
    <xf numFmtId="0" fontId="6" fillId="0" borderId="2" xfId="0" applyFont="1" applyBorder="1" applyAlignment="1">
      <alignment horizontal="center" vertical="center"/>
    </xf>
    <xf numFmtId="0" fontId="29" fillId="0" borderId="0" xfId="0" applyFont="1"/>
    <xf numFmtId="9" fontId="45" fillId="0" borderId="0" xfId="1" applyFont="1"/>
    <xf numFmtId="0" fontId="44" fillId="0" borderId="2" xfId="0" applyFont="1" applyBorder="1" applyAlignment="1" applyProtection="1">
      <alignment horizontal="center" vertical="center" wrapText="1"/>
      <protection locked="0"/>
    </xf>
    <xf numFmtId="0" fontId="44" fillId="14" borderId="2" xfId="0" applyFont="1" applyFill="1" applyBorder="1" applyAlignment="1" applyProtection="1">
      <alignment horizontal="center" vertical="center" wrapText="1"/>
      <protection locked="0"/>
    </xf>
    <xf numFmtId="0" fontId="44" fillId="14" borderId="2" xfId="0" applyFont="1" applyFill="1" applyBorder="1" applyAlignment="1">
      <alignment horizontal="center" vertical="center" wrapText="1"/>
    </xf>
    <xf numFmtId="0" fontId="44" fillId="0" borderId="2" xfId="0" applyFont="1" applyBorder="1" applyAlignment="1" applyProtection="1">
      <alignment horizontal="center" vertical="center" wrapText="1"/>
      <protection locked="0" hidden="1"/>
    </xf>
    <xf numFmtId="0" fontId="44" fillId="0" borderId="2" xfId="0" applyFont="1" applyFill="1" applyBorder="1" applyAlignment="1" applyProtection="1">
      <alignment horizontal="center" vertical="center" wrapText="1"/>
      <protection locked="0"/>
    </xf>
    <xf numFmtId="14" fontId="44" fillId="14" borderId="2" xfId="0" applyNumberFormat="1" applyFont="1" applyFill="1" applyBorder="1" applyAlignment="1" applyProtection="1">
      <alignment horizontal="center" vertical="center" wrapText="1"/>
      <protection locked="0" hidden="1"/>
    </xf>
    <xf numFmtId="0" fontId="44" fillId="0" borderId="2" xfId="0" applyFont="1" applyFill="1" applyBorder="1" applyAlignment="1" applyProtection="1">
      <alignment horizontal="center" vertical="center" wrapText="1"/>
      <protection locked="0" hidden="1"/>
    </xf>
    <xf numFmtId="14" fontId="44" fillId="0" borderId="2" xfId="0" applyNumberFormat="1" applyFont="1" applyFill="1" applyBorder="1" applyAlignment="1" applyProtection="1">
      <alignment horizontal="center" vertical="center" wrapText="1"/>
      <protection locked="0" hidden="1"/>
    </xf>
    <xf numFmtId="0" fontId="44" fillId="14" borderId="2" xfId="0" applyFont="1" applyFill="1" applyBorder="1" applyAlignment="1" applyProtection="1">
      <alignment horizontal="center" vertical="center" wrapText="1"/>
      <protection locked="0" hidden="1"/>
    </xf>
    <xf numFmtId="9" fontId="44" fillId="0" borderId="2" xfId="1" applyFont="1" applyFill="1" applyBorder="1" applyAlignment="1" applyProtection="1">
      <alignment horizontal="center" vertical="center" wrapText="1"/>
      <protection locked="0" hidden="1"/>
    </xf>
    <xf numFmtId="0" fontId="44" fillId="14" borderId="2" xfId="0" applyFont="1" applyFill="1" applyBorder="1" applyAlignment="1" applyProtection="1">
      <alignment horizontal="center" vertical="center" wrapText="1"/>
      <protection hidden="1"/>
    </xf>
    <xf numFmtId="0" fontId="44" fillId="11" borderId="2" xfId="0" applyFont="1" applyFill="1" applyBorder="1" applyAlignment="1" applyProtection="1">
      <alignment horizontal="center" vertical="center" wrapText="1"/>
      <protection locked="0" hidden="1"/>
    </xf>
    <xf numFmtId="0" fontId="44" fillId="0" borderId="2" xfId="0" applyFont="1" applyFill="1" applyBorder="1" applyAlignment="1" applyProtection="1">
      <alignment horizontal="center" vertical="center" wrapText="1"/>
      <protection hidden="1"/>
    </xf>
    <xf numFmtId="9" fontId="44" fillId="0" borderId="2" xfId="1" applyFont="1" applyFill="1" applyBorder="1" applyAlignment="1" applyProtection="1">
      <alignment horizontal="center" vertical="center" wrapText="1"/>
      <protection hidden="1"/>
    </xf>
    <xf numFmtId="14" fontId="44" fillId="11" borderId="2" xfId="0" applyNumberFormat="1" applyFont="1" applyFill="1" applyBorder="1" applyAlignment="1" applyProtection="1">
      <alignment horizontal="center" vertical="center" wrapText="1"/>
      <protection locked="0" hidden="1"/>
    </xf>
    <xf numFmtId="165" fontId="44" fillId="0" borderId="2" xfId="0" applyNumberFormat="1" applyFont="1" applyBorder="1" applyAlignment="1" applyProtection="1">
      <alignment horizontal="center" vertical="center" wrapText="1"/>
      <protection locked="0" hidden="1"/>
    </xf>
    <xf numFmtId="0" fontId="44" fillId="0" borderId="1" xfId="0" applyFont="1" applyFill="1" applyBorder="1" applyAlignment="1" applyProtection="1">
      <alignment horizontal="center" vertical="center" wrapText="1"/>
      <protection locked="0"/>
    </xf>
    <xf numFmtId="14" fontId="44" fillId="0" borderId="2" xfId="0" applyNumberFormat="1" applyFont="1" applyBorder="1" applyAlignment="1" applyProtection="1">
      <alignment horizontal="center" vertical="center" wrapText="1"/>
      <protection locked="0" hidden="1"/>
    </xf>
    <xf numFmtId="49" fontId="44" fillId="14" borderId="2" xfId="0" applyNumberFormat="1" applyFont="1" applyFill="1" applyBorder="1" applyAlignment="1" applyProtection="1">
      <alignment horizontal="center" vertical="center" wrapText="1"/>
      <protection locked="0"/>
    </xf>
    <xf numFmtId="9" fontId="44" fillId="14" borderId="2" xfId="1" applyFont="1" applyFill="1" applyBorder="1" applyAlignment="1" applyProtection="1">
      <alignment horizontal="center" vertical="center" wrapText="1"/>
      <protection locked="0" hidden="1"/>
    </xf>
    <xf numFmtId="0" fontId="46" fillId="0" borderId="0" xfId="0" applyFont="1" applyAlignment="1">
      <alignment horizontal="center" vertical="center"/>
    </xf>
    <xf numFmtId="0" fontId="46" fillId="0" borderId="0" xfId="0" applyFont="1"/>
    <xf numFmtId="9" fontId="6" fillId="11" borderId="2" xfId="1" applyFont="1" applyFill="1" applyBorder="1" applyAlignment="1" applyProtection="1">
      <alignment horizontal="center" vertical="center" wrapText="1"/>
      <protection locked="0" hidden="1"/>
    </xf>
    <xf numFmtId="49" fontId="6" fillId="11" borderId="2" xfId="1" applyNumberFormat="1" applyFont="1" applyFill="1" applyBorder="1" applyAlignment="1" applyProtection="1">
      <alignment horizontal="center" vertical="center" wrapText="1"/>
      <protection locked="0" hidden="1"/>
    </xf>
    <xf numFmtId="0" fontId="6" fillId="0" borderId="3" xfId="0" applyFont="1" applyFill="1" applyBorder="1" applyAlignment="1" applyProtection="1">
      <alignment horizontal="center" vertical="center" wrapText="1"/>
      <protection locked="0" hidden="1"/>
    </xf>
    <xf numFmtId="0" fontId="6" fillId="0" borderId="4" xfId="0" applyFont="1" applyFill="1" applyBorder="1" applyAlignment="1" applyProtection="1">
      <alignment horizontal="center" vertical="center" wrapText="1"/>
      <protection locked="0" hidden="1"/>
    </xf>
    <xf numFmtId="0" fontId="6" fillId="0" borderId="1" xfId="0" applyFont="1" applyFill="1" applyBorder="1" applyAlignment="1" applyProtection="1">
      <alignment horizontal="center" vertical="center" wrapText="1"/>
      <protection locked="0" hidden="1"/>
    </xf>
    <xf numFmtId="49" fontId="6" fillId="0" borderId="2" xfId="1" applyNumberFormat="1" applyFont="1" applyFill="1" applyBorder="1" applyAlignment="1" applyProtection="1">
      <alignment horizontal="justify" vertical="center" wrapText="1"/>
      <protection locked="0" hidden="1"/>
    </xf>
    <xf numFmtId="49" fontId="6" fillId="14" borderId="2" xfId="1" applyNumberFormat="1" applyFont="1" applyFill="1" applyBorder="1" applyAlignment="1" applyProtection="1">
      <alignment horizontal="justify" vertical="center" wrapText="1"/>
      <protection locked="0" hidden="1"/>
    </xf>
    <xf numFmtId="49" fontId="6" fillId="0" borderId="2" xfId="1" applyNumberFormat="1" applyFont="1" applyFill="1" applyBorder="1" applyAlignment="1" applyProtection="1">
      <alignment horizontal="center" vertical="center" wrapText="1"/>
      <protection locked="0"/>
    </xf>
    <xf numFmtId="0" fontId="6" fillId="14" borderId="3" xfId="0" applyFont="1" applyFill="1" applyBorder="1" applyAlignment="1" applyProtection="1">
      <alignment horizontal="center" vertical="center" wrapText="1"/>
      <protection locked="0"/>
    </xf>
    <xf numFmtId="49" fontId="6" fillId="14" borderId="3" xfId="1" applyNumberFormat="1" applyFont="1" applyFill="1" applyBorder="1" applyAlignment="1" applyProtection="1">
      <alignment horizontal="center" vertical="center" wrapText="1"/>
      <protection locked="0"/>
    </xf>
    <xf numFmtId="0" fontId="6" fillId="14" borderId="4" xfId="0" applyFont="1" applyFill="1" applyBorder="1" applyAlignment="1" applyProtection="1">
      <alignment horizontal="center" vertical="center" wrapText="1"/>
      <protection locked="0"/>
    </xf>
    <xf numFmtId="9" fontId="6" fillId="14" borderId="4" xfId="1" applyFont="1" applyFill="1" applyBorder="1" applyAlignment="1" applyProtection="1">
      <alignment horizontal="center" vertical="center" wrapText="1"/>
      <protection locked="0"/>
    </xf>
    <xf numFmtId="49" fontId="6" fillId="14" borderId="4" xfId="1" applyNumberFormat="1" applyFont="1" applyFill="1" applyBorder="1" applyAlignment="1" applyProtection="1">
      <alignment horizontal="center" vertical="center" wrapText="1"/>
      <protection locked="0"/>
    </xf>
    <xf numFmtId="0" fontId="6" fillId="14" borderId="1" xfId="0" applyFont="1" applyFill="1" applyBorder="1" applyAlignment="1" applyProtection="1">
      <alignment horizontal="center" vertical="center" wrapText="1"/>
      <protection locked="0"/>
    </xf>
    <xf numFmtId="9" fontId="6" fillId="14" borderId="1" xfId="1" applyFont="1" applyFill="1" applyBorder="1" applyAlignment="1" applyProtection="1">
      <alignment horizontal="center" vertical="center" wrapText="1"/>
      <protection locked="0"/>
    </xf>
    <xf numFmtId="49" fontId="6" fillId="14" borderId="1" xfId="1" applyNumberFormat="1" applyFont="1" applyFill="1" applyBorder="1" applyAlignment="1" applyProtection="1">
      <alignment horizontal="center" vertical="center" wrapText="1"/>
      <protection locked="0"/>
    </xf>
    <xf numFmtId="49" fontId="6" fillId="14" borderId="2" xfId="1" applyNumberFormat="1" applyFont="1" applyFill="1" applyBorder="1" applyAlignment="1" applyProtection="1">
      <alignment horizontal="center" vertical="center" wrapText="1"/>
      <protection locked="0"/>
    </xf>
    <xf numFmtId="49" fontId="6" fillId="0" borderId="2" xfId="1" applyNumberFormat="1" applyFont="1" applyBorder="1" applyAlignment="1" applyProtection="1">
      <alignment horizontal="center" vertical="center" wrapText="1"/>
      <protection locked="0"/>
    </xf>
    <xf numFmtId="9" fontId="6" fillId="0" borderId="2" xfId="1" applyFont="1" applyBorder="1" applyAlignment="1" applyProtection="1">
      <alignment horizontal="center" vertical="center" wrapText="1"/>
      <protection locked="0"/>
    </xf>
    <xf numFmtId="49" fontId="6" fillId="14" borderId="2" xfId="1" applyNumberFormat="1" applyFont="1" applyFill="1" applyBorder="1" applyAlignment="1" applyProtection="1">
      <alignment horizontal="center" vertical="center" wrapText="1"/>
      <protection locked="0"/>
    </xf>
    <xf numFmtId="49" fontId="6" fillId="0" borderId="2" xfId="1" applyNumberFormat="1" applyFont="1" applyBorder="1" applyAlignment="1" applyProtection="1">
      <alignment horizontal="center" vertical="center" wrapText="1"/>
      <protection locked="0"/>
    </xf>
    <xf numFmtId="0" fontId="6" fillId="0" borderId="2" xfId="0" applyFont="1" applyFill="1" applyBorder="1" applyAlignment="1" applyProtection="1">
      <alignment horizontal="center" vertical="center"/>
      <protection locked="0"/>
    </xf>
    <xf numFmtId="9" fontId="6" fillId="0" borderId="1" xfId="1" applyFont="1" applyFill="1" applyBorder="1" applyAlignment="1" applyProtection="1">
      <alignment horizontal="center" vertical="center" wrapText="1"/>
      <protection locked="0"/>
    </xf>
    <xf numFmtId="49" fontId="6" fillId="0" borderId="1" xfId="1"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protection locked="0"/>
    </xf>
    <xf numFmtId="0" fontId="6" fillId="0" borderId="2" xfId="0" applyFont="1" applyBorder="1" applyAlignment="1">
      <alignment horizontal="center"/>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49" fontId="6" fillId="0" borderId="2" xfId="1" applyNumberFormat="1" applyFont="1" applyFill="1" applyBorder="1" applyAlignment="1" applyProtection="1">
      <alignment horizontal="center" vertical="center"/>
      <protection locked="0"/>
    </xf>
    <xf numFmtId="49" fontId="6" fillId="14" borderId="2" xfId="1" applyNumberFormat="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wrapText="1"/>
      <protection locked="0"/>
    </xf>
    <xf numFmtId="9" fontId="43" fillId="14" borderId="2" xfId="1" applyFont="1" applyFill="1" applyBorder="1" applyAlignment="1" applyProtection="1">
      <alignment horizontal="center" vertical="center" wrapText="1"/>
      <protection locked="0" hidden="1"/>
    </xf>
    <xf numFmtId="9" fontId="6" fillId="14" borderId="3" xfId="1" applyFont="1" applyFill="1" applyBorder="1" applyAlignment="1" applyProtection="1">
      <alignment horizontal="center" vertical="center" wrapText="1"/>
      <protection locked="0" hidden="1"/>
    </xf>
    <xf numFmtId="9" fontId="6" fillId="14" borderId="4" xfId="1" applyFont="1" applyFill="1" applyBorder="1" applyAlignment="1" applyProtection="1">
      <alignment horizontal="center" vertical="center" wrapText="1"/>
      <protection locked="0" hidden="1"/>
    </xf>
    <xf numFmtId="9" fontId="6" fillId="14" borderId="1" xfId="1" applyFont="1" applyFill="1" applyBorder="1" applyAlignment="1" applyProtection="1">
      <alignment horizontal="center" vertical="center" wrapText="1"/>
      <protection locked="0" hidden="1"/>
    </xf>
    <xf numFmtId="9" fontId="6" fillId="0" borderId="3" xfId="1" applyFont="1" applyFill="1" applyBorder="1" applyAlignment="1" applyProtection="1">
      <alignment horizontal="center" vertical="center" wrapText="1"/>
      <protection locked="0" hidden="1"/>
    </xf>
    <xf numFmtId="9" fontId="6" fillId="0" borderId="1" xfId="1" applyFont="1" applyFill="1" applyBorder="1" applyAlignment="1" applyProtection="1">
      <alignment horizontal="center" vertical="center" wrapText="1"/>
      <protection locked="0" hidden="1"/>
    </xf>
    <xf numFmtId="9" fontId="6" fillId="0" borderId="4" xfId="1" applyFont="1" applyFill="1" applyBorder="1" applyAlignment="1" applyProtection="1">
      <alignment horizontal="center" vertical="center" wrapText="1"/>
      <protection locked="0" hidden="1"/>
    </xf>
    <xf numFmtId="0" fontId="6" fillId="14" borderId="3" xfId="0" applyFont="1" applyFill="1" applyBorder="1" applyAlignment="1" applyProtection="1">
      <alignment horizontal="center" vertical="center" wrapText="1"/>
      <protection locked="0" hidden="1"/>
    </xf>
    <xf numFmtId="0" fontId="6" fillId="14" borderId="1" xfId="0" applyFont="1" applyFill="1" applyBorder="1" applyAlignment="1" applyProtection="1">
      <alignment horizontal="center" vertical="center" wrapText="1"/>
      <protection locked="0" hidden="1"/>
    </xf>
    <xf numFmtId="9" fontId="6" fillId="14" borderId="3" xfId="1" applyFont="1" applyFill="1" applyBorder="1" applyAlignment="1" applyProtection="1">
      <alignment horizontal="center" vertical="center" wrapText="1"/>
      <protection locked="0"/>
    </xf>
    <xf numFmtId="0" fontId="6" fillId="0" borderId="2" xfId="0" applyFont="1" applyFill="1" applyBorder="1" applyAlignment="1" applyProtection="1">
      <alignment vertical="center" wrapText="1"/>
      <protection locked="0"/>
    </xf>
    <xf numFmtId="0" fontId="43" fillId="0" borderId="2" xfId="0" applyFont="1" applyFill="1" applyBorder="1" applyAlignment="1" applyProtection="1">
      <alignment horizontal="center" vertical="center" wrapText="1"/>
      <protection locked="0"/>
    </xf>
    <xf numFmtId="9" fontId="43" fillId="0" borderId="2" xfId="1" applyFont="1" applyFill="1" applyBorder="1" applyAlignment="1" applyProtection="1">
      <alignment horizontal="center" vertical="center" wrapText="1"/>
      <protection locked="0"/>
    </xf>
    <xf numFmtId="0" fontId="43" fillId="14" borderId="2" xfId="0" applyFont="1" applyFill="1" applyBorder="1" applyAlignment="1" applyProtection="1">
      <alignment horizontal="center" vertical="center" wrapText="1"/>
      <protection locked="0" hidden="1"/>
    </xf>
    <xf numFmtId="0" fontId="6" fillId="14" borderId="4" xfId="0" applyFont="1" applyFill="1" applyBorder="1" applyAlignment="1" applyProtection="1">
      <alignment horizontal="center" vertical="center" wrapText="1"/>
      <protection locked="0" hidden="1"/>
    </xf>
    <xf numFmtId="0" fontId="6" fillId="0" borderId="3" xfId="0" applyFont="1" applyBorder="1" applyAlignment="1" applyProtection="1">
      <alignment horizontal="center" vertical="center" wrapText="1"/>
      <protection locked="0" hidden="1"/>
    </xf>
    <xf numFmtId="0" fontId="6" fillId="0" borderId="1" xfId="0" applyFont="1" applyBorder="1" applyAlignment="1" applyProtection="1">
      <alignment horizontal="center" vertical="center" wrapText="1"/>
      <protection locked="0" hidden="1"/>
    </xf>
    <xf numFmtId="0" fontId="6" fillId="14" borderId="2" xfId="0" applyFont="1" applyFill="1" applyBorder="1" applyAlignment="1" applyProtection="1">
      <alignment vertical="center" wrapText="1"/>
      <protection locked="0" hidden="1"/>
    </xf>
    <xf numFmtId="0" fontId="6" fillId="11" borderId="3" xfId="0" applyFont="1" applyFill="1" applyBorder="1" applyAlignment="1" applyProtection="1">
      <alignment horizontal="center" vertical="center" wrapText="1"/>
      <protection locked="0"/>
    </xf>
    <xf numFmtId="0" fontId="6" fillId="11" borderId="1" xfId="0" applyFont="1" applyFill="1" applyBorder="1" applyAlignment="1" applyProtection="1">
      <alignment horizontal="center" vertical="center" wrapText="1"/>
      <protection locked="0"/>
    </xf>
    <xf numFmtId="0" fontId="6" fillId="11" borderId="4" xfId="0" applyFont="1" applyFill="1" applyBorder="1" applyAlignment="1" applyProtection="1">
      <alignment horizontal="center" vertical="center" wrapText="1"/>
      <protection locked="0"/>
    </xf>
    <xf numFmtId="0" fontId="6" fillId="0" borderId="3" xfId="0" applyFont="1" applyFill="1" applyBorder="1" applyAlignment="1">
      <alignment horizontal="center" vertical="center"/>
    </xf>
    <xf numFmtId="0" fontId="6" fillId="0" borderId="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cellXfs>
  <cellStyles count="3">
    <cellStyle name="Normal" xfId="0" builtinId="0"/>
    <cellStyle name="Porcentaje" xfId="1" builtinId="5"/>
    <cellStyle name="Porcentaje 2" xfId="2" xr:uid="{00000000-0005-0000-0000-000002000000}"/>
  </cellStyles>
  <dxfs count="331">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7" tint="0.59996337778862885"/>
        </patternFill>
      </fill>
    </dxf>
  </dxfs>
  <tableStyles count="0" defaultTableStyle="TableStyleMedium2" defaultPivotStyle="PivotStyleLight16"/>
  <colors>
    <mruColors>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470"/>
  <sheetViews>
    <sheetView showGridLines="0" tabSelected="1" zoomScale="40" zoomScaleNormal="40" workbookViewId="0">
      <selection activeCell="D4" sqref="D4:D6"/>
    </sheetView>
  </sheetViews>
  <sheetFormatPr baseColWidth="10" defaultColWidth="10.83203125" defaultRowHeight="21" x14ac:dyDescent="0.5"/>
  <cols>
    <col min="1" max="1" width="7.75" style="1" customWidth="1"/>
    <col min="2" max="2" width="22.83203125" style="1" customWidth="1"/>
    <col min="3" max="3" width="26.58203125" style="1" customWidth="1"/>
    <col min="4" max="4" width="37.58203125" style="1" customWidth="1"/>
    <col min="5" max="5" width="22.08203125" style="1" customWidth="1"/>
    <col min="6" max="6" width="22.58203125" style="1" customWidth="1"/>
    <col min="7" max="7" width="67.6640625" style="24" customWidth="1"/>
    <col min="8" max="8" width="28.83203125" style="1" customWidth="1"/>
    <col min="9" max="9" width="20" style="1" customWidth="1"/>
    <col min="10" max="10" width="14.33203125" style="1" customWidth="1"/>
    <col min="11" max="11" width="21.4140625" style="1" customWidth="1"/>
    <col min="12" max="12" width="35.4140625" style="1" customWidth="1"/>
    <col min="13" max="13" width="26.4140625" style="1" customWidth="1"/>
    <col min="14" max="14" width="37.08203125" style="35" customWidth="1"/>
    <col min="15" max="15" width="16.58203125" style="1" customWidth="1"/>
    <col min="16" max="16" width="18.08203125" style="23" customWidth="1"/>
    <col min="17" max="17" width="17.5" style="24" customWidth="1"/>
    <col min="18" max="18" width="47.5" style="45" customWidth="1"/>
    <col min="19" max="19" width="14" style="1" customWidth="1"/>
    <col min="20" max="20" width="19.33203125" style="1" customWidth="1"/>
    <col min="21" max="21" width="29.4140625" style="46" customWidth="1"/>
    <col min="22" max="22" width="21.5" style="1" customWidth="1"/>
    <col min="23" max="23" width="15.08203125" style="1" customWidth="1"/>
    <col min="24" max="24" width="18.1640625" style="1" customWidth="1"/>
    <col min="25" max="25" width="15" style="1" customWidth="1"/>
    <col min="26" max="26" width="21.1640625" style="1" customWidth="1"/>
    <col min="27" max="27" width="66.75" style="1" customWidth="1"/>
    <col min="28" max="28" width="22.1640625" style="1" customWidth="1"/>
    <col min="29" max="29" width="25.6640625" style="1" customWidth="1"/>
    <col min="30" max="30" width="89.9140625" style="1" customWidth="1"/>
    <col min="31" max="31" width="12.33203125" style="1" customWidth="1"/>
    <col min="32" max="32" width="15.75" style="14" customWidth="1"/>
    <col min="33" max="33" width="17.5" style="1" customWidth="1"/>
    <col min="34" max="34" width="20.58203125" style="1" customWidth="1"/>
    <col min="35" max="35" width="69.33203125" style="1" customWidth="1"/>
    <col min="36" max="36" width="87.9140625" style="1" customWidth="1"/>
    <col min="37" max="16384" width="10.83203125" style="187"/>
  </cols>
  <sheetData>
    <row r="1" spans="1:36" ht="71.25" customHeight="1" x14ac:dyDescent="0.5">
      <c r="B1" s="113" t="s">
        <v>1642</v>
      </c>
      <c r="C1" s="113"/>
      <c r="D1" s="113"/>
      <c r="E1" s="113"/>
      <c r="F1" s="113"/>
      <c r="G1" s="114"/>
      <c r="H1" s="113"/>
      <c r="I1" s="113"/>
      <c r="J1" s="113"/>
      <c r="K1" s="113"/>
      <c r="L1" s="113"/>
      <c r="M1" s="113"/>
      <c r="N1" s="114"/>
      <c r="O1" s="113"/>
      <c r="P1" s="115"/>
      <c r="Q1" s="114"/>
      <c r="R1" s="120"/>
      <c r="S1" s="113"/>
      <c r="T1" s="113"/>
      <c r="U1" s="120"/>
      <c r="V1" s="113"/>
      <c r="W1" s="113"/>
      <c r="X1" s="113"/>
      <c r="Y1" s="113"/>
      <c r="Z1" s="113"/>
      <c r="AA1" s="113"/>
      <c r="AB1" s="113"/>
      <c r="AC1" s="113"/>
      <c r="AD1" s="113"/>
      <c r="AE1" s="113"/>
      <c r="AF1" s="113"/>
      <c r="AG1" s="113"/>
      <c r="AH1" s="30"/>
    </row>
    <row r="2" spans="1:36" ht="66" customHeight="1" x14ac:dyDescent="0.5">
      <c r="B2" s="142" t="s">
        <v>0</v>
      </c>
      <c r="C2" s="143" t="s">
        <v>1</v>
      </c>
      <c r="D2" s="144" t="s">
        <v>2</v>
      </c>
      <c r="E2" s="144"/>
      <c r="F2" s="144"/>
      <c r="G2" s="145"/>
      <c r="H2" s="146" t="s">
        <v>3</v>
      </c>
      <c r="I2" s="146"/>
      <c r="J2" s="146"/>
      <c r="K2" s="146"/>
      <c r="L2" s="147" t="s">
        <v>4</v>
      </c>
      <c r="M2" s="147"/>
      <c r="N2" s="148" t="s">
        <v>5</v>
      </c>
      <c r="O2" s="149"/>
      <c r="P2" s="150"/>
      <c r="Q2" s="148"/>
      <c r="R2" s="151"/>
      <c r="S2" s="149"/>
      <c r="T2" s="149"/>
      <c r="U2" s="151"/>
      <c r="V2" s="149"/>
      <c r="W2" s="149"/>
      <c r="X2" s="149"/>
      <c r="Y2" s="149"/>
      <c r="Z2" s="152" t="s">
        <v>6</v>
      </c>
      <c r="AA2" s="152"/>
      <c r="AB2" s="152"/>
      <c r="AC2" s="152"/>
      <c r="AD2" s="152"/>
      <c r="AE2" s="152"/>
      <c r="AF2" s="152"/>
      <c r="AG2" s="153"/>
      <c r="AH2" s="76" t="s">
        <v>1284</v>
      </c>
      <c r="AI2" s="75" t="s">
        <v>1601</v>
      </c>
      <c r="AJ2" s="76" t="s">
        <v>1600</v>
      </c>
    </row>
    <row r="3" spans="1:36" ht="139.5" customHeight="1" x14ac:dyDescent="0.5">
      <c r="B3" s="142" t="s">
        <v>7</v>
      </c>
      <c r="C3" s="154" t="s">
        <v>8</v>
      </c>
      <c r="D3" s="154" t="s">
        <v>9</v>
      </c>
      <c r="E3" s="154" t="s">
        <v>10</v>
      </c>
      <c r="F3" s="154" t="s">
        <v>11</v>
      </c>
      <c r="G3" s="154" t="s">
        <v>12</v>
      </c>
      <c r="H3" s="154" t="s">
        <v>13</v>
      </c>
      <c r="I3" s="154" t="s">
        <v>14</v>
      </c>
      <c r="J3" s="154" t="s">
        <v>15</v>
      </c>
      <c r="K3" s="154" t="s">
        <v>16</v>
      </c>
      <c r="L3" s="155" t="s">
        <v>17</v>
      </c>
      <c r="M3" s="155" t="s">
        <v>18</v>
      </c>
      <c r="N3" s="156" t="s">
        <v>19</v>
      </c>
      <c r="O3" s="157" t="s">
        <v>20</v>
      </c>
      <c r="P3" s="158" t="s">
        <v>21</v>
      </c>
      <c r="Q3" s="157" t="s">
        <v>22</v>
      </c>
      <c r="R3" s="157" t="s">
        <v>23</v>
      </c>
      <c r="S3" s="157" t="s">
        <v>24</v>
      </c>
      <c r="T3" s="157" t="s">
        <v>25</v>
      </c>
      <c r="U3" s="157" t="s">
        <v>26</v>
      </c>
      <c r="V3" s="157" t="s">
        <v>27</v>
      </c>
      <c r="W3" s="157" t="s">
        <v>28</v>
      </c>
      <c r="X3" s="157" t="s">
        <v>29</v>
      </c>
      <c r="Y3" s="157" t="s">
        <v>30</v>
      </c>
      <c r="Z3" s="159" t="s">
        <v>31</v>
      </c>
      <c r="AA3" s="159" t="s">
        <v>32</v>
      </c>
      <c r="AB3" s="159" t="s">
        <v>33</v>
      </c>
      <c r="AC3" s="159" t="s">
        <v>34</v>
      </c>
      <c r="AD3" s="159" t="s">
        <v>35</v>
      </c>
      <c r="AE3" s="159" t="s">
        <v>36</v>
      </c>
      <c r="AF3" s="159" t="s">
        <v>37</v>
      </c>
      <c r="AG3" s="160" t="s">
        <v>38</v>
      </c>
      <c r="AH3" s="77"/>
      <c r="AI3" s="75"/>
      <c r="AJ3" s="77"/>
    </row>
    <row r="4" spans="1:36" ht="163.5" customHeight="1" x14ac:dyDescent="0.5">
      <c r="A4" s="37">
        <v>1</v>
      </c>
      <c r="B4" s="125" t="s">
        <v>39</v>
      </c>
      <c r="C4" s="356" t="s">
        <v>40</v>
      </c>
      <c r="D4" s="356" t="s">
        <v>41</v>
      </c>
      <c r="E4" s="125" t="s">
        <v>42</v>
      </c>
      <c r="F4" s="356" t="s">
        <v>299</v>
      </c>
      <c r="G4" s="357" t="s">
        <v>43</v>
      </c>
      <c r="H4" s="87" t="s">
        <v>44</v>
      </c>
      <c r="I4" s="87" t="s">
        <v>44</v>
      </c>
      <c r="J4" s="87" t="s">
        <v>44</v>
      </c>
      <c r="K4" s="87" t="s">
        <v>44</v>
      </c>
      <c r="L4" s="90"/>
      <c r="M4" s="90"/>
      <c r="N4" s="78" t="s">
        <v>45</v>
      </c>
      <c r="O4" s="89" t="s">
        <v>46</v>
      </c>
      <c r="P4" s="81">
        <v>43831</v>
      </c>
      <c r="Q4" s="81">
        <f>MAX(U4:U6)</f>
        <v>44104</v>
      </c>
      <c r="R4" s="334" t="s">
        <v>47</v>
      </c>
      <c r="S4" s="270">
        <v>0.6</v>
      </c>
      <c r="T4" s="2">
        <v>43837</v>
      </c>
      <c r="U4" s="272">
        <v>44029</v>
      </c>
      <c r="V4" s="271" t="s">
        <v>48</v>
      </c>
      <c r="W4" s="271" t="s">
        <v>49</v>
      </c>
      <c r="X4" s="271"/>
      <c r="Y4" s="271"/>
      <c r="Z4" s="21">
        <v>0.95</v>
      </c>
      <c r="AA4" s="228" t="s">
        <v>50</v>
      </c>
      <c r="AB4" s="22" t="s">
        <v>51</v>
      </c>
      <c r="AC4" s="22" t="str">
        <f t="shared" ref="AC4:AC67" si="0">IF(Z4&lt;1%,"Sin Iniciar",IF(Z4=100%,"Terminado","En gestión"))</f>
        <v>En gestión</v>
      </c>
      <c r="AD4" s="93" t="s">
        <v>1634</v>
      </c>
      <c r="AE4" s="80">
        <f>(S4*Z4)+(S5*Z5)+(S6*Z6)</f>
        <v>0.56999999999999995</v>
      </c>
      <c r="AF4" s="112" t="s">
        <v>52</v>
      </c>
      <c r="AG4" s="116" t="str">
        <f>IF(AE4&lt;1%,"Sin iniciar",IF(AE4=100%,"Terminado","En gestión"))</f>
        <v>En gestión</v>
      </c>
      <c r="AH4" s="117" t="s">
        <v>1285</v>
      </c>
      <c r="AI4" s="163" t="s">
        <v>1279</v>
      </c>
      <c r="AJ4" s="198" t="s">
        <v>1286</v>
      </c>
    </row>
    <row r="5" spans="1:36" ht="135" customHeight="1" x14ac:dyDescent="0.5">
      <c r="A5" s="37">
        <v>2</v>
      </c>
      <c r="B5" s="125"/>
      <c r="C5" s="356"/>
      <c r="D5" s="356"/>
      <c r="E5" s="125"/>
      <c r="F5" s="356"/>
      <c r="G5" s="357"/>
      <c r="H5" s="87"/>
      <c r="I5" s="87"/>
      <c r="J5" s="87"/>
      <c r="K5" s="87"/>
      <c r="L5" s="90"/>
      <c r="M5" s="90"/>
      <c r="N5" s="78"/>
      <c r="O5" s="89"/>
      <c r="P5" s="81"/>
      <c r="Q5" s="81"/>
      <c r="R5" s="334" t="s">
        <v>53</v>
      </c>
      <c r="S5" s="11">
        <v>0.2</v>
      </c>
      <c r="T5" s="2">
        <v>43845</v>
      </c>
      <c r="U5" s="272">
        <v>44058</v>
      </c>
      <c r="V5" s="271"/>
      <c r="W5" s="271"/>
      <c r="X5" s="271"/>
      <c r="Y5" s="271"/>
      <c r="Z5" s="8">
        <v>0</v>
      </c>
      <c r="AA5" s="229" t="s">
        <v>54</v>
      </c>
      <c r="AB5" s="29" t="s">
        <v>51</v>
      </c>
      <c r="AC5" s="29" t="str">
        <f t="shared" si="0"/>
        <v>Sin Iniciar</v>
      </c>
      <c r="AD5" s="93"/>
      <c r="AE5" s="80"/>
      <c r="AF5" s="112"/>
      <c r="AG5" s="116"/>
      <c r="AH5" s="118"/>
      <c r="AI5" s="164"/>
      <c r="AJ5" s="199"/>
    </row>
    <row r="6" spans="1:36" ht="152.5" customHeight="1" x14ac:dyDescent="0.5">
      <c r="A6" s="37">
        <v>3</v>
      </c>
      <c r="B6" s="125"/>
      <c r="C6" s="356"/>
      <c r="D6" s="356"/>
      <c r="E6" s="125"/>
      <c r="F6" s="356"/>
      <c r="G6" s="357"/>
      <c r="H6" s="87"/>
      <c r="I6" s="87"/>
      <c r="J6" s="87"/>
      <c r="K6" s="87"/>
      <c r="L6" s="90"/>
      <c r="M6" s="90"/>
      <c r="N6" s="78"/>
      <c r="O6" s="89"/>
      <c r="P6" s="81"/>
      <c r="Q6" s="81"/>
      <c r="R6" s="334" t="s">
        <v>55</v>
      </c>
      <c r="S6" s="11">
        <v>0.2</v>
      </c>
      <c r="T6" s="2">
        <v>43862</v>
      </c>
      <c r="U6" s="272">
        <v>44104</v>
      </c>
      <c r="V6" s="271"/>
      <c r="W6" s="271"/>
      <c r="X6" s="271"/>
      <c r="Y6" s="271"/>
      <c r="Z6" s="8">
        <v>0</v>
      </c>
      <c r="AA6" s="229" t="s">
        <v>56</v>
      </c>
      <c r="AB6" s="29" t="s">
        <v>51</v>
      </c>
      <c r="AC6" s="29" t="str">
        <f t="shared" si="0"/>
        <v>Sin Iniciar</v>
      </c>
      <c r="AD6" s="93"/>
      <c r="AE6" s="80"/>
      <c r="AF6" s="112"/>
      <c r="AG6" s="116"/>
      <c r="AH6" s="119"/>
      <c r="AI6" s="165"/>
      <c r="AJ6" s="200"/>
    </row>
    <row r="7" spans="1:36" ht="125" customHeight="1" x14ac:dyDescent="0.5">
      <c r="A7" s="37">
        <v>4</v>
      </c>
      <c r="B7" s="130" t="s">
        <v>39</v>
      </c>
      <c r="C7" s="130" t="s">
        <v>57</v>
      </c>
      <c r="D7" s="130" t="s">
        <v>58</v>
      </c>
      <c r="E7" s="130" t="s">
        <v>42</v>
      </c>
      <c r="F7" s="130" t="s">
        <v>299</v>
      </c>
      <c r="G7" s="123" t="s">
        <v>43</v>
      </c>
      <c r="H7" s="124" t="s">
        <v>44</v>
      </c>
      <c r="I7" s="124" t="s">
        <v>44</v>
      </c>
      <c r="J7" s="124" t="s">
        <v>44</v>
      </c>
      <c r="K7" s="124" t="s">
        <v>44</v>
      </c>
      <c r="L7" s="124"/>
      <c r="M7" s="124"/>
      <c r="N7" s="124" t="s">
        <v>59</v>
      </c>
      <c r="O7" s="129" t="s">
        <v>46</v>
      </c>
      <c r="P7" s="138">
        <v>43831</v>
      </c>
      <c r="Q7" s="138">
        <f>MAX(U7:U8)</f>
        <v>44196</v>
      </c>
      <c r="R7" s="335" t="s">
        <v>60</v>
      </c>
      <c r="S7" s="43">
        <v>0.7</v>
      </c>
      <c r="T7" s="273">
        <v>43831</v>
      </c>
      <c r="U7" s="276">
        <v>43951</v>
      </c>
      <c r="V7" s="274" t="s">
        <v>61</v>
      </c>
      <c r="W7" s="274" t="s">
        <v>62</v>
      </c>
      <c r="X7" s="127"/>
      <c r="Y7" s="275">
        <v>1</v>
      </c>
      <c r="Z7" s="34">
        <v>0.75</v>
      </c>
      <c r="AA7" s="230" t="s">
        <v>63</v>
      </c>
      <c r="AB7" s="29" t="s">
        <v>64</v>
      </c>
      <c r="AC7" s="29" t="str">
        <f t="shared" si="0"/>
        <v>En gestión</v>
      </c>
      <c r="AD7" s="133" t="s">
        <v>65</v>
      </c>
      <c r="AE7" s="80">
        <f>(S7*Z7)+(S8*Z8)</f>
        <v>0.52499999999999991</v>
      </c>
      <c r="AF7" s="112" t="s">
        <v>52</v>
      </c>
      <c r="AG7" s="112" t="str">
        <f>IF(AE7&lt;1%,"Sin iniciar",IF(AE7=100%,"Terminado","En gestión"))</f>
        <v>En gestión</v>
      </c>
      <c r="AH7" s="161" t="s">
        <v>1285</v>
      </c>
      <c r="AI7" s="166" t="s">
        <v>1279</v>
      </c>
      <c r="AJ7" s="201" t="s">
        <v>1286</v>
      </c>
    </row>
    <row r="8" spans="1:36" ht="78" customHeight="1" x14ac:dyDescent="0.5">
      <c r="A8" s="37">
        <v>5</v>
      </c>
      <c r="B8" s="125"/>
      <c r="C8" s="356"/>
      <c r="D8" s="356"/>
      <c r="E8" s="125"/>
      <c r="F8" s="356"/>
      <c r="G8" s="357"/>
      <c r="H8" s="87"/>
      <c r="I8" s="87"/>
      <c r="J8" s="87"/>
      <c r="K8" s="87"/>
      <c r="L8" s="90"/>
      <c r="M8" s="90"/>
      <c r="N8" s="78"/>
      <c r="O8" s="89"/>
      <c r="P8" s="81"/>
      <c r="Q8" s="81"/>
      <c r="R8" s="335" t="s">
        <v>66</v>
      </c>
      <c r="S8" s="43">
        <v>0.3</v>
      </c>
      <c r="T8" s="273">
        <v>43951</v>
      </c>
      <c r="U8" s="276">
        <v>44196</v>
      </c>
      <c r="V8" s="271"/>
      <c r="W8" s="271"/>
      <c r="X8" s="85"/>
      <c r="Y8" s="108"/>
      <c r="Z8" s="4">
        <v>0</v>
      </c>
      <c r="AA8" s="231" t="s">
        <v>67</v>
      </c>
      <c r="AB8" s="29" t="s">
        <v>51</v>
      </c>
      <c r="AC8" s="29" t="str">
        <f t="shared" si="0"/>
        <v>Sin Iniciar</v>
      </c>
      <c r="AD8" s="93"/>
      <c r="AE8" s="80"/>
      <c r="AF8" s="112"/>
      <c r="AG8" s="112"/>
      <c r="AH8" s="162"/>
      <c r="AI8" s="167"/>
      <c r="AJ8" s="202"/>
    </row>
    <row r="9" spans="1:36" ht="348.5" customHeight="1" x14ac:dyDescent="0.5">
      <c r="A9" s="37">
        <v>6</v>
      </c>
      <c r="B9" s="125" t="s">
        <v>39</v>
      </c>
      <c r="C9" s="91" t="s">
        <v>40</v>
      </c>
      <c r="D9" s="91" t="s">
        <v>41</v>
      </c>
      <c r="E9" s="125" t="s">
        <v>42</v>
      </c>
      <c r="F9" s="91" t="s">
        <v>299</v>
      </c>
      <c r="G9" s="92" t="s">
        <v>68</v>
      </c>
      <c r="H9" s="78" t="s">
        <v>44</v>
      </c>
      <c r="I9" s="78" t="s">
        <v>44</v>
      </c>
      <c r="J9" s="78" t="s">
        <v>44</v>
      </c>
      <c r="K9" s="78" t="s">
        <v>44</v>
      </c>
      <c r="L9" s="90"/>
      <c r="M9" s="90"/>
      <c r="N9" s="78" t="s">
        <v>69</v>
      </c>
      <c r="O9" s="89" t="s">
        <v>70</v>
      </c>
      <c r="P9" s="89">
        <v>43832</v>
      </c>
      <c r="Q9" s="89">
        <f>MAX(U9:U12)</f>
        <v>44196</v>
      </c>
      <c r="R9" s="334" t="s">
        <v>71</v>
      </c>
      <c r="S9" s="11">
        <v>0.1</v>
      </c>
      <c r="T9" s="2">
        <v>43832</v>
      </c>
      <c r="U9" s="272">
        <v>43861</v>
      </c>
      <c r="V9" s="108">
        <v>0.3</v>
      </c>
      <c r="W9" s="108">
        <v>0.6</v>
      </c>
      <c r="X9" s="108">
        <v>0.6</v>
      </c>
      <c r="Y9" s="108">
        <v>1</v>
      </c>
      <c r="Z9" s="3">
        <v>1</v>
      </c>
      <c r="AA9" s="232" t="s">
        <v>72</v>
      </c>
      <c r="AB9" s="29" t="s">
        <v>64</v>
      </c>
      <c r="AC9" s="29" t="str">
        <f t="shared" si="0"/>
        <v>Terminado</v>
      </c>
      <c r="AD9" s="210" t="s">
        <v>1635</v>
      </c>
      <c r="AE9" s="79">
        <f>(S9*Z9)+(S10*Z10)+(S11*Z11)+(S12*Z12)</f>
        <v>0.60000000000000009</v>
      </c>
      <c r="AF9" s="112" t="s">
        <v>52</v>
      </c>
      <c r="AG9" s="112" t="str">
        <f>IF(AE9&lt;1%,"Sin iniciar",IF(AE9=100%,"Terminado","En gestión"))</f>
        <v>En gestión</v>
      </c>
      <c r="AH9" s="117" t="s">
        <v>1285</v>
      </c>
      <c r="AI9" s="163" t="s">
        <v>1279</v>
      </c>
      <c r="AJ9" s="198" t="s">
        <v>1293</v>
      </c>
    </row>
    <row r="10" spans="1:36" ht="129.5" customHeight="1" x14ac:dyDescent="0.5">
      <c r="A10" s="37">
        <v>7</v>
      </c>
      <c r="B10" s="125"/>
      <c r="C10" s="91"/>
      <c r="D10" s="91"/>
      <c r="E10" s="125"/>
      <c r="F10" s="91"/>
      <c r="G10" s="92"/>
      <c r="H10" s="78"/>
      <c r="I10" s="78"/>
      <c r="J10" s="78"/>
      <c r="K10" s="78"/>
      <c r="L10" s="90"/>
      <c r="M10" s="90"/>
      <c r="N10" s="78"/>
      <c r="O10" s="89"/>
      <c r="P10" s="89"/>
      <c r="Q10" s="89"/>
      <c r="R10" s="334" t="s">
        <v>73</v>
      </c>
      <c r="S10" s="11">
        <v>0.2</v>
      </c>
      <c r="T10" s="2">
        <v>43864</v>
      </c>
      <c r="U10" s="272">
        <v>43878</v>
      </c>
      <c r="V10" s="108"/>
      <c r="W10" s="108"/>
      <c r="X10" s="108"/>
      <c r="Y10" s="108"/>
      <c r="Z10" s="3">
        <v>1</v>
      </c>
      <c r="AA10" s="232" t="s">
        <v>74</v>
      </c>
      <c r="AB10" s="29" t="s">
        <v>64</v>
      </c>
      <c r="AC10" s="29" t="str">
        <f t="shared" si="0"/>
        <v>Terminado</v>
      </c>
      <c r="AD10" s="210"/>
      <c r="AE10" s="79"/>
      <c r="AF10" s="112"/>
      <c r="AG10" s="112"/>
      <c r="AH10" s="118"/>
      <c r="AI10" s="164"/>
      <c r="AJ10" s="203"/>
    </row>
    <row r="11" spans="1:36" ht="129" customHeight="1" x14ac:dyDescent="0.5">
      <c r="A11" s="37">
        <v>8</v>
      </c>
      <c r="B11" s="125"/>
      <c r="C11" s="91"/>
      <c r="D11" s="91"/>
      <c r="E11" s="125"/>
      <c r="F11" s="91"/>
      <c r="G11" s="92"/>
      <c r="H11" s="78"/>
      <c r="I11" s="78"/>
      <c r="J11" s="78"/>
      <c r="K11" s="78"/>
      <c r="L11" s="90"/>
      <c r="M11" s="90"/>
      <c r="N11" s="78"/>
      <c r="O11" s="89"/>
      <c r="P11" s="89"/>
      <c r="Q11" s="89"/>
      <c r="R11" s="334" t="s">
        <v>75</v>
      </c>
      <c r="S11" s="11">
        <v>0.3</v>
      </c>
      <c r="T11" s="2">
        <v>43885</v>
      </c>
      <c r="U11" s="272">
        <v>44043</v>
      </c>
      <c r="V11" s="108"/>
      <c r="W11" s="108"/>
      <c r="X11" s="108"/>
      <c r="Y11" s="108"/>
      <c r="Z11" s="3">
        <v>1</v>
      </c>
      <c r="AA11" s="232" t="s">
        <v>76</v>
      </c>
      <c r="AB11" s="29" t="s">
        <v>51</v>
      </c>
      <c r="AC11" s="29" t="str">
        <f t="shared" si="0"/>
        <v>Terminado</v>
      </c>
      <c r="AD11" s="210"/>
      <c r="AE11" s="79"/>
      <c r="AF11" s="112"/>
      <c r="AG11" s="112"/>
      <c r="AH11" s="118"/>
      <c r="AI11" s="164"/>
      <c r="AJ11" s="203"/>
    </row>
    <row r="12" spans="1:36" ht="124" customHeight="1" x14ac:dyDescent="0.5">
      <c r="A12" s="37">
        <v>9</v>
      </c>
      <c r="B12" s="125"/>
      <c r="C12" s="91"/>
      <c r="D12" s="91"/>
      <c r="E12" s="125"/>
      <c r="F12" s="91"/>
      <c r="G12" s="92"/>
      <c r="H12" s="78"/>
      <c r="I12" s="78"/>
      <c r="J12" s="78"/>
      <c r="K12" s="78"/>
      <c r="L12" s="90"/>
      <c r="M12" s="90"/>
      <c r="N12" s="78"/>
      <c r="O12" s="89"/>
      <c r="P12" s="89"/>
      <c r="Q12" s="89"/>
      <c r="R12" s="334" t="s">
        <v>77</v>
      </c>
      <c r="S12" s="11">
        <v>0.4</v>
      </c>
      <c r="T12" s="2">
        <v>44136</v>
      </c>
      <c r="U12" s="272">
        <v>44196</v>
      </c>
      <c r="V12" s="108"/>
      <c r="W12" s="108"/>
      <c r="X12" s="108"/>
      <c r="Y12" s="108"/>
      <c r="Z12" s="3">
        <v>0</v>
      </c>
      <c r="AA12" s="233" t="s">
        <v>78</v>
      </c>
      <c r="AB12" s="29" t="s">
        <v>79</v>
      </c>
      <c r="AC12" s="29" t="str">
        <f t="shared" si="0"/>
        <v>Sin Iniciar</v>
      </c>
      <c r="AD12" s="210"/>
      <c r="AE12" s="79"/>
      <c r="AF12" s="112"/>
      <c r="AG12" s="112"/>
      <c r="AH12" s="119"/>
      <c r="AI12" s="165"/>
      <c r="AJ12" s="204"/>
    </row>
    <row r="13" spans="1:36" ht="150" x14ac:dyDescent="0.5">
      <c r="A13" s="37">
        <v>10</v>
      </c>
      <c r="B13" s="130" t="s">
        <v>39</v>
      </c>
      <c r="C13" s="130" t="s">
        <v>57</v>
      </c>
      <c r="D13" s="130" t="s">
        <v>58</v>
      </c>
      <c r="E13" s="130" t="s">
        <v>42</v>
      </c>
      <c r="F13" s="130" t="s">
        <v>299</v>
      </c>
      <c r="G13" s="123" t="s">
        <v>80</v>
      </c>
      <c r="H13" s="124" t="s">
        <v>44</v>
      </c>
      <c r="I13" s="124" t="s">
        <v>44</v>
      </c>
      <c r="J13" s="124" t="s">
        <v>44</v>
      </c>
      <c r="K13" s="124" t="s">
        <v>44</v>
      </c>
      <c r="L13" s="124"/>
      <c r="M13" s="124"/>
      <c r="N13" s="124" t="s">
        <v>81</v>
      </c>
      <c r="O13" s="129" t="s">
        <v>82</v>
      </c>
      <c r="P13" s="129">
        <v>43860</v>
      </c>
      <c r="Q13" s="129">
        <f>MAX(U13:U16)</f>
        <v>44135</v>
      </c>
      <c r="R13" s="335" t="s">
        <v>83</v>
      </c>
      <c r="S13" s="43">
        <v>0.35</v>
      </c>
      <c r="T13" s="273">
        <v>43860</v>
      </c>
      <c r="U13" s="276">
        <v>43951</v>
      </c>
      <c r="V13" s="275">
        <v>0</v>
      </c>
      <c r="W13" s="127">
        <v>0.35</v>
      </c>
      <c r="X13" s="127">
        <v>0.8</v>
      </c>
      <c r="Y13" s="275">
        <v>1</v>
      </c>
      <c r="Z13" s="3">
        <v>1</v>
      </c>
      <c r="AA13" s="231" t="s">
        <v>84</v>
      </c>
      <c r="AB13" s="29" t="s">
        <v>64</v>
      </c>
      <c r="AC13" s="29" t="str">
        <f t="shared" si="0"/>
        <v>Terminado</v>
      </c>
      <c r="AD13" s="133" t="s">
        <v>85</v>
      </c>
      <c r="AE13" s="79">
        <f>(S13*Z13)+(S14*Z14)+(S15*Z15)+(S16*Z16)</f>
        <v>0.39499999999999996</v>
      </c>
      <c r="AF13" s="112" t="s">
        <v>52</v>
      </c>
      <c r="AG13" s="112" t="str">
        <f>IF(AE13&lt;1%,"Sin iniciar",IF(AE13=100%,"Terminado","En gestión"))</f>
        <v>En gestión</v>
      </c>
      <c r="AH13" s="161" t="s">
        <v>1285</v>
      </c>
      <c r="AI13" s="166" t="s">
        <v>1279</v>
      </c>
      <c r="AJ13" s="201" t="s">
        <v>1280</v>
      </c>
    </row>
    <row r="14" spans="1:36" ht="150" x14ac:dyDescent="0.5">
      <c r="A14" s="37">
        <v>11</v>
      </c>
      <c r="B14" s="130"/>
      <c r="C14" s="130"/>
      <c r="D14" s="130"/>
      <c r="E14" s="130"/>
      <c r="F14" s="130"/>
      <c r="G14" s="123"/>
      <c r="H14" s="124"/>
      <c r="I14" s="124"/>
      <c r="J14" s="124"/>
      <c r="K14" s="124"/>
      <c r="L14" s="124"/>
      <c r="M14" s="124"/>
      <c r="N14" s="124"/>
      <c r="O14" s="129"/>
      <c r="P14" s="129"/>
      <c r="Q14" s="129"/>
      <c r="R14" s="335" t="s">
        <v>86</v>
      </c>
      <c r="S14" s="43">
        <v>0.15</v>
      </c>
      <c r="T14" s="273">
        <v>43998</v>
      </c>
      <c r="U14" s="276">
        <v>44042</v>
      </c>
      <c r="V14" s="275"/>
      <c r="W14" s="127"/>
      <c r="X14" s="127"/>
      <c r="Y14" s="275"/>
      <c r="Z14" s="3">
        <v>0.3</v>
      </c>
      <c r="AA14" s="231" t="s">
        <v>87</v>
      </c>
      <c r="AB14" s="29" t="s">
        <v>51</v>
      </c>
      <c r="AC14" s="29" t="str">
        <f t="shared" si="0"/>
        <v>En gestión</v>
      </c>
      <c r="AD14" s="133"/>
      <c r="AE14" s="79"/>
      <c r="AF14" s="112"/>
      <c r="AG14" s="112"/>
      <c r="AH14" s="188"/>
      <c r="AI14" s="168"/>
      <c r="AJ14" s="205"/>
    </row>
    <row r="15" spans="1:36" ht="25" x14ac:dyDescent="0.5">
      <c r="A15" s="37">
        <v>12</v>
      </c>
      <c r="B15" s="130"/>
      <c r="C15" s="130"/>
      <c r="D15" s="130"/>
      <c r="E15" s="130"/>
      <c r="F15" s="130"/>
      <c r="G15" s="123"/>
      <c r="H15" s="124"/>
      <c r="I15" s="124"/>
      <c r="J15" s="124"/>
      <c r="K15" s="124"/>
      <c r="L15" s="124"/>
      <c r="M15" s="124"/>
      <c r="N15" s="124"/>
      <c r="O15" s="129"/>
      <c r="P15" s="129"/>
      <c r="Q15" s="129"/>
      <c r="R15" s="335" t="s">
        <v>88</v>
      </c>
      <c r="S15" s="43">
        <v>0.3</v>
      </c>
      <c r="T15" s="273">
        <v>44044</v>
      </c>
      <c r="U15" s="276">
        <v>44073</v>
      </c>
      <c r="V15" s="275"/>
      <c r="W15" s="127"/>
      <c r="X15" s="127"/>
      <c r="Y15" s="275"/>
      <c r="Z15" s="3">
        <v>0</v>
      </c>
      <c r="AA15" s="231" t="s">
        <v>89</v>
      </c>
      <c r="AB15" s="29" t="s">
        <v>79</v>
      </c>
      <c r="AC15" s="29" t="str">
        <f t="shared" si="0"/>
        <v>Sin Iniciar</v>
      </c>
      <c r="AD15" s="133"/>
      <c r="AE15" s="79"/>
      <c r="AF15" s="112"/>
      <c r="AG15" s="112"/>
      <c r="AH15" s="188"/>
      <c r="AI15" s="168"/>
      <c r="AJ15" s="205"/>
    </row>
    <row r="16" spans="1:36" ht="42" x14ac:dyDescent="0.5">
      <c r="A16" s="37">
        <v>13</v>
      </c>
      <c r="B16" s="130"/>
      <c r="C16" s="130"/>
      <c r="D16" s="130"/>
      <c r="E16" s="130"/>
      <c r="F16" s="130"/>
      <c r="G16" s="123"/>
      <c r="H16" s="124"/>
      <c r="I16" s="124"/>
      <c r="J16" s="124"/>
      <c r="K16" s="124"/>
      <c r="L16" s="124"/>
      <c r="M16" s="124"/>
      <c r="N16" s="124"/>
      <c r="O16" s="129"/>
      <c r="P16" s="129"/>
      <c r="Q16" s="129"/>
      <c r="R16" s="335" t="s">
        <v>90</v>
      </c>
      <c r="S16" s="43">
        <v>0.2</v>
      </c>
      <c r="T16" s="273">
        <v>44075</v>
      </c>
      <c r="U16" s="276">
        <v>44135</v>
      </c>
      <c r="V16" s="275"/>
      <c r="W16" s="127"/>
      <c r="X16" s="127"/>
      <c r="Y16" s="275"/>
      <c r="Z16" s="3">
        <v>0</v>
      </c>
      <c r="AA16" s="231" t="s">
        <v>89</v>
      </c>
      <c r="AB16" s="29" t="s">
        <v>79</v>
      </c>
      <c r="AC16" s="29" t="str">
        <f t="shared" si="0"/>
        <v>Sin Iniciar</v>
      </c>
      <c r="AD16" s="133"/>
      <c r="AE16" s="79"/>
      <c r="AF16" s="112"/>
      <c r="AG16" s="112"/>
      <c r="AH16" s="162"/>
      <c r="AI16" s="167"/>
      <c r="AJ16" s="202"/>
    </row>
    <row r="17" spans="1:36" ht="42" x14ac:dyDescent="0.5">
      <c r="A17" s="37">
        <v>14</v>
      </c>
      <c r="B17" s="125" t="s">
        <v>39</v>
      </c>
      <c r="C17" s="91" t="s">
        <v>40</v>
      </c>
      <c r="D17" s="91" t="s">
        <v>41</v>
      </c>
      <c r="E17" s="125" t="s">
        <v>42</v>
      </c>
      <c r="F17" s="91" t="s">
        <v>299</v>
      </c>
      <c r="G17" s="92" t="s">
        <v>91</v>
      </c>
      <c r="H17" s="78" t="s">
        <v>44</v>
      </c>
      <c r="I17" s="78" t="s">
        <v>44</v>
      </c>
      <c r="J17" s="78" t="s">
        <v>44</v>
      </c>
      <c r="K17" s="78" t="s">
        <v>44</v>
      </c>
      <c r="L17" s="90"/>
      <c r="M17" s="90"/>
      <c r="N17" s="78" t="s">
        <v>92</v>
      </c>
      <c r="O17" s="89" t="s">
        <v>82</v>
      </c>
      <c r="P17" s="89">
        <v>43832</v>
      </c>
      <c r="Q17" s="89">
        <f>MAX(U17:U20)</f>
        <v>44196</v>
      </c>
      <c r="R17" s="334" t="s">
        <v>93</v>
      </c>
      <c r="S17" s="270">
        <v>0.1</v>
      </c>
      <c r="T17" s="2">
        <v>43832</v>
      </c>
      <c r="U17" s="272">
        <v>43878</v>
      </c>
      <c r="V17" s="108">
        <v>0.1</v>
      </c>
      <c r="W17" s="85">
        <v>0.1</v>
      </c>
      <c r="X17" s="85">
        <v>0.24</v>
      </c>
      <c r="Y17" s="108">
        <v>1</v>
      </c>
      <c r="Z17" s="3">
        <v>1</v>
      </c>
      <c r="AA17" s="232" t="s">
        <v>94</v>
      </c>
      <c r="AB17" s="29" t="s">
        <v>64</v>
      </c>
      <c r="AC17" s="29" t="str">
        <f t="shared" si="0"/>
        <v>Terminado</v>
      </c>
      <c r="AD17" s="210" t="s">
        <v>95</v>
      </c>
      <c r="AE17" s="79">
        <f>(S17*Z17)+(S18*Z18)+(S19*Z19)+(S20*Z20)</f>
        <v>0.15000000000000002</v>
      </c>
      <c r="AF17" s="112" t="s">
        <v>52</v>
      </c>
      <c r="AG17" s="112" t="str">
        <f>IF(AE17&lt;1%,"Sin iniciar",IF(AE17=100%,"Terminado","En gestión"))</f>
        <v>En gestión</v>
      </c>
      <c r="AH17" s="189" t="s">
        <v>1285</v>
      </c>
      <c r="AI17" s="169" t="s">
        <v>1279</v>
      </c>
      <c r="AJ17" s="198" t="s">
        <v>1294</v>
      </c>
    </row>
    <row r="18" spans="1:36" ht="100.5" customHeight="1" x14ac:dyDescent="0.5">
      <c r="A18" s="37">
        <v>15</v>
      </c>
      <c r="B18" s="125"/>
      <c r="C18" s="91"/>
      <c r="D18" s="91"/>
      <c r="E18" s="125"/>
      <c r="F18" s="91"/>
      <c r="G18" s="92"/>
      <c r="H18" s="78"/>
      <c r="I18" s="78"/>
      <c r="J18" s="78"/>
      <c r="K18" s="78"/>
      <c r="L18" s="90"/>
      <c r="M18" s="90"/>
      <c r="N18" s="78"/>
      <c r="O18" s="89"/>
      <c r="P18" s="89"/>
      <c r="Q18" s="89"/>
      <c r="R18" s="334" t="s">
        <v>96</v>
      </c>
      <c r="S18" s="270">
        <v>0.5</v>
      </c>
      <c r="T18" s="2">
        <v>44075</v>
      </c>
      <c r="U18" s="272">
        <v>44196</v>
      </c>
      <c r="V18" s="108"/>
      <c r="W18" s="85"/>
      <c r="X18" s="85"/>
      <c r="Y18" s="108"/>
      <c r="Z18" s="3">
        <v>0.1</v>
      </c>
      <c r="AA18" s="234" t="s">
        <v>97</v>
      </c>
      <c r="AB18" s="29" t="s">
        <v>79</v>
      </c>
      <c r="AC18" s="29" t="str">
        <f t="shared" si="0"/>
        <v>En gestión</v>
      </c>
      <c r="AD18" s="210"/>
      <c r="AE18" s="79"/>
      <c r="AF18" s="112"/>
      <c r="AG18" s="112"/>
      <c r="AH18" s="190"/>
      <c r="AI18" s="170"/>
      <c r="AJ18" s="203"/>
    </row>
    <row r="19" spans="1:36" ht="85.5" customHeight="1" x14ac:dyDescent="0.5">
      <c r="A19" s="37">
        <v>16</v>
      </c>
      <c r="B19" s="125"/>
      <c r="C19" s="91"/>
      <c r="D19" s="91"/>
      <c r="E19" s="125"/>
      <c r="F19" s="91"/>
      <c r="G19" s="92"/>
      <c r="H19" s="78"/>
      <c r="I19" s="78"/>
      <c r="J19" s="78"/>
      <c r="K19" s="78"/>
      <c r="L19" s="90"/>
      <c r="M19" s="90"/>
      <c r="N19" s="78"/>
      <c r="O19" s="89"/>
      <c r="P19" s="89"/>
      <c r="Q19" s="89"/>
      <c r="R19" s="334" t="s">
        <v>98</v>
      </c>
      <c r="S19" s="270">
        <v>0.2</v>
      </c>
      <c r="T19" s="2">
        <v>44075</v>
      </c>
      <c r="U19" s="272">
        <v>44196</v>
      </c>
      <c r="V19" s="108"/>
      <c r="W19" s="85"/>
      <c r="X19" s="85"/>
      <c r="Y19" s="108"/>
      <c r="Z19" s="3">
        <v>0</v>
      </c>
      <c r="AA19" s="232" t="s">
        <v>99</v>
      </c>
      <c r="AB19" s="29" t="s">
        <v>79</v>
      </c>
      <c r="AC19" s="29" t="str">
        <f t="shared" si="0"/>
        <v>Sin Iniciar</v>
      </c>
      <c r="AD19" s="210"/>
      <c r="AE19" s="79"/>
      <c r="AF19" s="112"/>
      <c r="AG19" s="112"/>
      <c r="AH19" s="190"/>
      <c r="AI19" s="170"/>
      <c r="AJ19" s="203"/>
    </row>
    <row r="20" spans="1:36" ht="122.25" customHeight="1" x14ac:dyDescent="0.5">
      <c r="A20" s="37">
        <v>17</v>
      </c>
      <c r="B20" s="125"/>
      <c r="C20" s="91"/>
      <c r="D20" s="91"/>
      <c r="E20" s="125"/>
      <c r="F20" s="91"/>
      <c r="G20" s="92"/>
      <c r="H20" s="78"/>
      <c r="I20" s="78"/>
      <c r="J20" s="78"/>
      <c r="K20" s="78"/>
      <c r="L20" s="90"/>
      <c r="M20" s="90"/>
      <c r="N20" s="78"/>
      <c r="O20" s="89"/>
      <c r="P20" s="89"/>
      <c r="Q20" s="89"/>
      <c r="R20" s="334" t="s">
        <v>100</v>
      </c>
      <c r="S20" s="11">
        <v>0.2</v>
      </c>
      <c r="T20" s="2">
        <v>44166</v>
      </c>
      <c r="U20" s="272">
        <v>44196</v>
      </c>
      <c r="V20" s="108"/>
      <c r="W20" s="85"/>
      <c r="X20" s="85"/>
      <c r="Y20" s="108"/>
      <c r="Z20" s="3">
        <v>0</v>
      </c>
      <c r="AA20" s="232" t="s">
        <v>101</v>
      </c>
      <c r="AB20" s="29" t="s">
        <v>79</v>
      </c>
      <c r="AC20" s="29" t="str">
        <f t="shared" si="0"/>
        <v>Sin Iniciar</v>
      </c>
      <c r="AD20" s="210"/>
      <c r="AE20" s="79"/>
      <c r="AF20" s="112"/>
      <c r="AG20" s="112"/>
      <c r="AH20" s="191"/>
      <c r="AI20" s="171"/>
      <c r="AJ20" s="204"/>
    </row>
    <row r="21" spans="1:36" ht="198" customHeight="1" x14ac:dyDescent="0.5">
      <c r="A21" s="37">
        <v>18</v>
      </c>
      <c r="B21" s="130" t="s">
        <v>39</v>
      </c>
      <c r="C21" s="130" t="s">
        <v>102</v>
      </c>
      <c r="D21" s="130" t="s">
        <v>103</v>
      </c>
      <c r="E21" s="130" t="s">
        <v>42</v>
      </c>
      <c r="F21" s="130" t="s">
        <v>299</v>
      </c>
      <c r="G21" s="123" t="s">
        <v>104</v>
      </c>
      <c r="H21" s="124" t="s">
        <v>44</v>
      </c>
      <c r="I21" s="124" t="s">
        <v>44</v>
      </c>
      <c r="J21" s="124" t="s">
        <v>44</v>
      </c>
      <c r="K21" s="124" t="s">
        <v>44</v>
      </c>
      <c r="L21" s="124"/>
      <c r="M21" s="124"/>
      <c r="N21" s="124" t="s">
        <v>105</v>
      </c>
      <c r="O21" s="129" t="s">
        <v>46</v>
      </c>
      <c r="P21" s="129">
        <v>43843</v>
      </c>
      <c r="Q21" s="129">
        <f>MAX(U21:U23)</f>
        <v>44165</v>
      </c>
      <c r="R21" s="335" t="s">
        <v>106</v>
      </c>
      <c r="S21" s="43">
        <v>0.3</v>
      </c>
      <c r="T21" s="273">
        <v>43843</v>
      </c>
      <c r="U21" s="276">
        <v>43951</v>
      </c>
      <c r="V21" s="277">
        <v>0</v>
      </c>
      <c r="W21" s="277">
        <v>0.3</v>
      </c>
      <c r="X21" s="277">
        <v>0.5</v>
      </c>
      <c r="Y21" s="277">
        <v>1</v>
      </c>
      <c r="Z21" s="3">
        <v>0.6</v>
      </c>
      <c r="AA21" s="231" t="s">
        <v>107</v>
      </c>
      <c r="AB21" s="29" t="s">
        <v>64</v>
      </c>
      <c r="AC21" s="29" t="str">
        <f t="shared" si="0"/>
        <v>En gestión</v>
      </c>
      <c r="AD21" s="133" t="s">
        <v>108</v>
      </c>
      <c r="AE21" s="82">
        <f>(S21*Z21)+(S22*Z22)+(S23*Z23)</f>
        <v>0.43</v>
      </c>
      <c r="AF21" s="112" t="s">
        <v>52</v>
      </c>
      <c r="AG21" s="112" t="str">
        <f>IF(AE21&lt;1%,"Sin iniciar",IF(AE21=100%,"Terminado","En gestión"))</f>
        <v>En gestión</v>
      </c>
      <c r="AH21" s="161" t="s">
        <v>1285</v>
      </c>
      <c r="AI21" s="166" t="s">
        <v>1279</v>
      </c>
      <c r="AJ21" s="201" t="s">
        <v>1295</v>
      </c>
    </row>
    <row r="22" spans="1:36" ht="261" customHeight="1" x14ac:dyDescent="0.5">
      <c r="A22" s="37">
        <v>19</v>
      </c>
      <c r="B22" s="130"/>
      <c r="C22" s="130"/>
      <c r="D22" s="130"/>
      <c r="E22" s="130"/>
      <c r="F22" s="130"/>
      <c r="G22" s="123"/>
      <c r="H22" s="124"/>
      <c r="I22" s="124"/>
      <c r="J22" s="124"/>
      <c r="K22" s="124"/>
      <c r="L22" s="124"/>
      <c r="M22" s="124"/>
      <c r="N22" s="124"/>
      <c r="O22" s="129"/>
      <c r="P22" s="129"/>
      <c r="Q22" s="129"/>
      <c r="R22" s="336" t="s">
        <v>109</v>
      </c>
      <c r="S22" s="278">
        <v>0.5</v>
      </c>
      <c r="T22" s="279">
        <v>44013</v>
      </c>
      <c r="U22" s="280">
        <v>44135</v>
      </c>
      <c r="V22" s="277"/>
      <c r="W22" s="277"/>
      <c r="X22" s="277"/>
      <c r="Y22" s="277"/>
      <c r="Z22" s="3">
        <v>0.5</v>
      </c>
      <c r="AA22" s="231" t="s">
        <v>110</v>
      </c>
      <c r="AB22" s="29" t="s">
        <v>79</v>
      </c>
      <c r="AC22" s="29" t="str">
        <f t="shared" si="0"/>
        <v>En gestión</v>
      </c>
      <c r="AD22" s="133"/>
      <c r="AE22" s="82"/>
      <c r="AF22" s="112"/>
      <c r="AG22" s="112"/>
      <c r="AH22" s="188"/>
      <c r="AI22" s="168"/>
      <c r="AJ22" s="205"/>
    </row>
    <row r="23" spans="1:36" ht="144" customHeight="1" x14ac:dyDescent="0.5">
      <c r="A23" s="37">
        <v>20</v>
      </c>
      <c r="B23" s="130"/>
      <c r="C23" s="130"/>
      <c r="D23" s="130"/>
      <c r="E23" s="130"/>
      <c r="F23" s="130"/>
      <c r="G23" s="123"/>
      <c r="H23" s="124"/>
      <c r="I23" s="124"/>
      <c r="J23" s="124"/>
      <c r="K23" s="124"/>
      <c r="L23" s="124"/>
      <c r="M23" s="124"/>
      <c r="N23" s="124"/>
      <c r="O23" s="129"/>
      <c r="P23" s="129"/>
      <c r="Q23" s="129"/>
      <c r="R23" s="336" t="s">
        <v>111</v>
      </c>
      <c r="S23" s="278">
        <v>0.2</v>
      </c>
      <c r="T23" s="279">
        <v>44075</v>
      </c>
      <c r="U23" s="280">
        <v>44165</v>
      </c>
      <c r="V23" s="277"/>
      <c r="W23" s="277"/>
      <c r="X23" s="277"/>
      <c r="Y23" s="277"/>
      <c r="Z23" s="3">
        <v>0</v>
      </c>
      <c r="AA23" s="231" t="s">
        <v>112</v>
      </c>
      <c r="AB23" s="29" t="s">
        <v>79</v>
      </c>
      <c r="AC23" s="29" t="str">
        <f t="shared" si="0"/>
        <v>Sin Iniciar</v>
      </c>
      <c r="AD23" s="133"/>
      <c r="AE23" s="82"/>
      <c r="AF23" s="112"/>
      <c r="AG23" s="112"/>
      <c r="AH23" s="162"/>
      <c r="AI23" s="167"/>
      <c r="AJ23" s="202"/>
    </row>
    <row r="24" spans="1:36" ht="104.25" customHeight="1" x14ac:dyDescent="0.5">
      <c r="A24" s="37">
        <v>21</v>
      </c>
      <c r="B24" s="125" t="s">
        <v>39</v>
      </c>
      <c r="C24" s="91" t="s">
        <v>40</v>
      </c>
      <c r="D24" s="91" t="s">
        <v>41</v>
      </c>
      <c r="E24" s="125" t="s">
        <v>42</v>
      </c>
      <c r="F24" s="91" t="s">
        <v>299</v>
      </c>
      <c r="G24" s="92" t="s">
        <v>113</v>
      </c>
      <c r="H24" s="78" t="s">
        <v>44</v>
      </c>
      <c r="I24" s="78" t="s">
        <v>44</v>
      </c>
      <c r="J24" s="78" t="s">
        <v>44</v>
      </c>
      <c r="K24" s="78" t="s">
        <v>44</v>
      </c>
      <c r="L24" s="90"/>
      <c r="M24" s="90"/>
      <c r="N24" s="78" t="s">
        <v>114</v>
      </c>
      <c r="O24" s="89" t="s">
        <v>82</v>
      </c>
      <c r="P24" s="89">
        <v>43843</v>
      </c>
      <c r="Q24" s="89">
        <f>MAX(U24:U27)</f>
        <v>44119</v>
      </c>
      <c r="R24" s="334" t="s">
        <v>115</v>
      </c>
      <c r="S24" s="11">
        <v>0.15</v>
      </c>
      <c r="T24" s="2">
        <v>43843</v>
      </c>
      <c r="U24" s="272">
        <v>43896</v>
      </c>
      <c r="V24" s="281">
        <v>0.15</v>
      </c>
      <c r="W24" s="281">
        <v>0.55000000000000004</v>
      </c>
      <c r="X24" s="281">
        <v>0.75</v>
      </c>
      <c r="Y24" s="281">
        <v>1</v>
      </c>
      <c r="Z24" s="15">
        <v>1</v>
      </c>
      <c r="AA24" s="235" t="s">
        <v>94</v>
      </c>
      <c r="AB24" s="29" t="s">
        <v>64</v>
      </c>
      <c r="AC24" s="29" t="str">
        <f t="shared" si="0"/>
        <v>Terminado</v>
      </c>
      <c r="AD24" s="210" t="s">
        <v>116</v>
      </c>
      <c r="AE24" s="82">
        <f>(S24*Z24)+(S25*Z25)+(S26*Z26)+(S27*Z27)</f>
        <v>0.55000000000000004</v>
      </c>
      <c r="AF24" s="112" t="s">
        <v>52</v>
      </c>
      <c r="AG24" s="112" t="str">
        <f>IF(AE24&lt;1%,"Sin iniciar",IF(AE24=100%,"Terminado","En gestión"))</f>
        <v>En gestión</v>
      </c>
      <c r="AH24" s="189" t="s">
        <v>1285</v>
      </c>
      <c r="AI24" s="169" t="s">
        <v>1279</v>
      </c>
      <c r="AJ24" s="198" t="s">
        <v>1296</v>
      </c>
    </row>
    <row r="25" spans="1:36" ht="204.5" customHeight="1" x14ac:dyDescent="0.5">
      <c r="A25" s="37">
        <v>22</v>
      </c>
      <c r="B25" s="125"/>
      <c r="C25" s="91"/>
      <c r="D25" s="91"/>
      <c r="E25" s="125"/>
      <c r="F25" s="91"/>
      <c r="G25" s="92"/>
      <c r="H25" s="78"/>
      <c r="I25" s="78"/>
      <c r="J25" s="78"/>
      <c r="K25" s="78"/>
      <c r="L25" s="90"/>
      <c r="M25" s="90"/>
      <c r="N25" s="78"/>
      <c r="O25" s="89"/>
      <c r="P25" s="89"/>
      <c r="Q25" s="89"/>
      <c r="R25" s="334" t="s">
        <v>117</v>
      </c>
      <c r="S25" s="11">
        <v>0.4</v>
      </c>
      <c r="T25" s="2">
        <v>43897</v>
      </c>
      <c r="U25" s="272">
        <v>44012</v>
      </c>
      <c r="V25" s="281"/>
      <c r="W25" s="281"/>
      <c r="X25" s="281"/>
      <c r="Y25" s="281"/>
      <c r="Z25" s="15">
        <v>1</v>
      </c>
      <c r="AA25" s="235" t="s">
        <v>118</v>
      </c>
      <c r="AB25" s="29" t="s">
        <v>64</v>
      </c>
      <c r="AC25" s="29" t="str">
        <f t="shared" si="0"/>
        <v>Terminado</v>
      </c>
      <c r="AD25" s="210"/>
      <c r="AE25" s="82"/>
      <c r="AF25" s="112"/>
      <c r="AG25" s="112"/>
      <c r="AH25" s="190"/>
      <c r="AI25" s="170"/>
      <c r="AJ25" s="203"/>
    </row>
    <row r="26" spans="1:36" ht="69.5" customHeight="1" x14ac:dyDescent="0.5">
      <c r="A26" s="37">
        <v>23</v>
      </c>
      <c r="B26" s="125"/>
      <c r="C26" s="91"/>
      <c r="D26" s="91"/>
      <c r="E26" s="125"/>
      <c r="F26" s="91"/>
      <c r="G26" s="92"/>
      <c r="H26" s="78"/>
      <c r="I26" s="78"/>
      <c r="J26" s="78"/>
      <c r="K26" s="78"/>
      <c r="L26" s="90"/>
      <c r="M26" s="90"/>
      <c r="N26" s="78"/>
      <c r="O26" s="89"/>
      <c r="P26" s="89"/>
      <c r="Q26" s="89"/>
      <c r="R26" s="334" t="s">
        <v>119</v>
      </c>
      <c r="S26" s="11">
        <v>0.2</v>
      </c>
      <c r="T26" s="2">
        <v>44013</v>
      </c>
      <c r="U26" s="272">
        <v>44074</v>
      </c>
      <c r="V26" s="281"/>
      <c r="W26" s="281"/>
      <c r="X26" s="281"/>
      <c r="Y26" s="281"/>
      <c r="Z26" s="15">
        <v>0</v>
      </c>
      <c r="AA26" s="235" t="s">
        <v>120</v>
      </c>
      <c r="AB26" s="29" t="s">
        <v>79</v>
      </c>
      <c r="AC26" s="29" t="str">
        <f t="shared" si="0"/>
        <v>Sin Iniciar</v>
      </c>
      <c r="AD26" s="210"/>
      <c r="AE26" s="82"/>
      <c r="AF26" s="112"/>
      <c r="AG26" s="112"/>
      <c r="AH26" s="190"/>
      <c r="AI26" s="170"/>
      <c r="AJ26" s="203"/>
    </row>
    <row r="27" spans="1:36" ht="64" customHeight="1" x14ac:dyDescent="0.5">
      <c r="A27" s="37">
        <v>24</v>
      </c>
      <c r="B27" s="125"/>
      <c r="C27" s="91"/>
      <c r="D27" s="91"/>
      <c r="E27" s="125"/>
      <c r="F27" s="91"/>
      <c r="G27" s="92"/>
      <c r="H27" s="78"/>
      <c r="I27" s="78"/>
      <c r="J27" s="78"/>
      <c r="K27" s="78"/>
      <c r="L27" s="90"/>
      <c r="M27" s="90"/>
      <c r="N27" s="78"/>
      <c r="O27" s="89"/>
      <c r="P27" s="89"/>
      <c r="Q27" s="89"/>
      <c r="R27" s="334" t="s">
        <v>121</v>
      </c>
      <c r="S27" s="11">
        <v>0.25</v>
      </c>
      <c r="T27" s="2">
        <v>44075</v>
      </c>
      <c r="U27" s="272">
        <v>44119</v>
      </c>
      <c r="V27" s="281"/>
      <c r="W27" s="281"/>
      <c r="X27" s="281"/>
      <c r="Y27" s="281"/>
      <c r="Z27" s="3">
        <v>0</v>
      </c>
      <c r="AA27" s="232" t="s">
        <v>112</v>
      </c>
      <c r="AB27" s="29" t="s">
        <v>79</v>
      </c>
      <c r="AC27" s="29" t="str">
        <f t="shared" si="0"/>
        <v>Sin Iniciar</v>
      </c>
      <c r="AD27" s="210"/>
      <c r="AE27" s="82"/>
      <c r="AF27" s="112"/>
      <c r="AG27" s="112"/>
      <c r="AH27" s="191"/>
      <c r="AI27" s="171"/>
      <c r="AJ27" s="204"/>
    </row>
    <row r="28" spans="1:36" ht="300" x14ac:dyDescent="0.5">
      <c r="A28" s="37">
        <v>25</v>
      </c>
      <c r="B28" s="130" t="s">
        <v>39</v>
      </c>
      <c r="C28" s="130" t="s">
        <v>102</v>
      </c>
      <c r="D28" s="130" t="s">
        <v>122</v>
      </c>
      <c r="E28" s="130" t="s">
        <v>42</v>
      </c>
      <c r="F28" s="130" t="s">
        <v>299</v>
      </c>
      <c r="G28" s="123" t="s">
        <v>123</v>
      </c>
      <c r="H28" s="124" t="s">
        <v>44</v>
      </c>
      <c r="I28" s="124" t="s">
        <v>44</v>
      </c>
      <c r="J28" s="124" t="s">
        <v>44</v>
      </c>
      <c r="K28" s="124" t="s">
        <v>44</v>
      </c>
      <c r="L28" s="124"/>
      <c r="M28" s="124"/>
      <c r="N28" s="124" t="s">
        <v>124</v>
      </c>
      <c r="O28" s="129" t="s">
        <v>82</v>
      </c>
      <c r="P28" s="129">
        <v>43832</v>
      </c>
      <c r="Q28" s="129">
        <f>MAX(U28:U32)</f>
        <v>44165</v>
      </c>
      <c r="R28" s="335" t="s">
        <v>125</v>
      </c>
      <c r="S28" s="43">
        <v>0.25</v>
      </c>
      <c r="T28" s="273">
        <v>43832</v>
      </c>
      <c r="U28" s="276">
        <v>43889</v>
      </c>
      <c r="V28" s="277">
        <v>0.25</v>
      </c>
      <c r="W28" s="277">
        <v>0.3</v>
      </c>
      <c r="X28" s="277">
        <v>0.75</v>
      </c>
      <c r="Y28" s="277">
        <v>1</v>
      </c>
      <c r="Z28" s="3">
        <v>1</v>
      </c>
      <c r="AA28" s="231" t="s">
        <v>126</v>
      </c>
      <c r="AB28" s="29" t="s">
        <v>64</v>
      </c>
      <c r="AC28" s="29" t="str">
        <f t="shared" si="0"/>
        <v>Terminado</v>
      </c>
      <c r="AD28" s="133" t="s">
        <v>127</v>
      </c>
      <c r="AE28" s="82">
        <f>(S28*Z28)+(S29*Z29)+(S30*Z30)+(S31*Z31)+(S32*Z32)</f>
        <v>0.32</v>
      </c>
      <c r="AF28" s="112" t="s">
        <v>52</v>
      </c>
      <c r="AG28" s="112" t="str">
        <f>IF(AE28&lt;1%,"Sin iniciar",IF(AE28=100%,"Terminado","En gestión"))</f>
        <v>En gestión</v>
      </c>
      <c r="AH28" s="161" t="s">
        <v>1285</v>
      </c>
      <c r="AI28" s="166" t="s">
        <v>1279</v>
      </c>
      <c r="AJ28" s="201" t="s">
        <v>1297</v>
      </c>
    </row>
    <row r="29" spans="1:36" ht="138" customHeight="1" x14ac:dyDescent="0.5">
      <c r="A29" s="37">
        <v>26</v>
      </c>
      <c r="B29" s="130"/>
      <c r="C29" s="130"/>
      <c r="D29" s="130"/>
      <c r="E29" s="130"/>
      <c r="F29" s="130"/>
      <c r="G29" s="123"/>
      <c r="H29" s="124"/>
      <c r="I29" s="124"/>
      <c r="J29" s="124"/>
      <c r="K29" s="124"/>
      <c r="L29" s="124"/>
      <c r="M29" s="124"/>
      <c r="N29" s="124"/>
      <c r="O29" s="129"/>
      <c r="P29" s="129"/>
      <c r="Q29" s="129"/>
      <c r="R29" s="335" t="s">
        <v>128</v>
      </c>
      <c r="S29" s="43">
        <v>0.1</v>
      </c>
      <c r="T29" s="273">
        <v>43983</v>
      </c>
      <c r="U29" s="276">
        <v>44027</v>
      </c>
      <c r="V29" s="277"/>
      <c r="W29" s="277"/>
      <c r="X29" s="277"/>
      <c r="Y29" s="277"/>
      <c r="Z29" s="3">
        <v>0.7</v>
      </c>
      <c r="AA29" s="231" t="s">
        <v>129</v>
      </c>
      <c r="AB29" s="29" t="s">
        <v>51</v>
      </c>
      <c r="AC29" s="29" t="str">
        <f t="shared" si="0"/>
        <v>En gestión</v>
      </c>
      <c r="AD29" s="133"/>
      <c r="AE29" s="82"/>
      <c r="AF29" s="112"/>
      <c r="AG29" s="112"/>
      <c r="AH29" s="188"/>
      <c r="AI29" s="168"/>
      <c r="AJ29" s="205"/>
    </row>
    <row r="30" spans="1:36" ht="132" customHeight="1" x14ac:dyDescent="0.5">
      <c r="A30" s="37">
        <v>27</v>
      </c>
      <c r="B30" s="130"/>
      <c r="C30" s="130"/>
      <c r="D30" s="130"/>
      <c r="E30" s="130"/>
      <c r="F30" s="130"/>
      <c r="G30" s="123"/>
      <c r="H30" s="124"/>
      <c r="I30" s="124"/>
      <c r="J30" s="124"/>
      <c r="K30" s="124"/>
      <c r="L30" s="124"/>
      <c r="M30" s="124"/>
      <c r="N30" s="124"/>
      <c r="O30" s="129"/>
      <c r="P30" s="129"/>
      <c r="Q30" s="129"/>
      <c r="R30" s="335" t="s">
        <v>130</v>
      </c>
      <c r="S30" s="43">
        <v>0.25</v>
      </c>
      <c r="T30" s="273">
        <v>44013</v>
      </c>
      <c r="U30" s="276">
        <v>44104</v>
      </c>
      <c r="V30" s="277"/>
      <c r="W30" s="277"/>
      <c r="X30" s="277"/>
      <c r="Y30" s="277"/>
      <c r="Z30" s="3">
        <v>0</v>
      </c>
      <c r="AA30" s="231" t="s">
        <v>120</v>
      </c>
      <c r="AB30" s="29" t="s">
        <v>79</v>
      </c>
      <c r="AC30" s="29" t="str">
        <f t="shared" si="0"/>
        <v>Sin Iniciar</v>
      </c>
      <c r="AD30" s="133"/>
      <c r="AE30" s="82"/>
      <c r="AF30" s="112"/>
      <c r="AG30" s="112"/>
      <c r="AH30" s="188"/>
      <c r="AI30" s="168"/>
      <c r="AJ30" s="205"/>
    </row>
    <row r="31" spans="1:36" ht="125.25" customHeight="1" x14ac:dyDescent="0.5">
      <c r="A31" s="37">
        <v>28</v>
      </c>
      <c r="B31" s="130"/>
      <c r="C31" s="130"/>
      <c r="D31" s="130"/>
      <c r="E31" s="130"/>
      <c r="F31" s="130"/>
      <c r="G31" s="123"/>
      <c r="H31" s="124"/>
      <c r="I31" s="124"/>
      <c r="J31" s="124"/>
      <c r="K31" s="124"/>
      <c r="L31" s="124"/>
      <c r="M31" s="124"/>
      <c r="N31" s="124"/>
      <c r="O31" s="129"/>
      <c r="P31" s="129"/>
      <c r="Q31" s="129"/>
      <c r="R31" s="335" t="s">
        <v>131</v>
      </c>
      <c r="S31" s="43">
        <v>0.15</v>
      </c>
      <c r="T31" s="273">
        <v>44013</v>
      </c>
      <c r="U31" s="276">
        <v>44089</v>
      </c>
      <c r="V31" s="277"/>
      <c r="W31" s="277"/>
      <c r="X31" s="277"/>
      <c r="Y31" s="277"/>
      <c r="Z31" s="3">
        <v>0</v>
      </c>
      <c r="AA31" s="231" t="s">
        <v>120</v>
      </c>
      <c r="AB31" s="29" t="s">
        <v>79</v>
      </c>
      <c r="AC31" s="29" t="str">
        <f t="shared" si="0"/>
        <v>Sin Iniciar</v>
      </c>
      <c r="AD31" s="133"/>
      <c r="AE31" s="82"/>
      <c r="AF31" s="112"/>
      <c r="AG31" s="112"/>
      <c r="AH31" s="188"/>
      <c r="AI31" s="168"/>
      <c r="AJ31" s="205"/>
    </row>
    <row r="32" spans="1:36" ht="124.5" customHeight="1" x14ac:dyDescent="0.5">
      <c r="A32" s="37">
        <v>29</v>
      </c>
      <c r="B32" s="130"/>
      <c r="C32" s="130"/>
      <c r="D32" s="130"/>
      <c r="E32" s="130"/>
      <c r="F32" s="130"/>
      <c r="G32" s="123"/>
      <c r="H32" s="124"/>
      <c r="I32" s="124"/>
      <c r="J32" s="124"/>
      <c r="K32" s="124"/>
      <c r="L32" s="124"/>
      <c r="M32" s="124"/>
      <c r="N32" s="124"/>
      <c r="O32" s="129"/>
      <c r="P32" s="129"/>
      <c r="Q32" s="129"/>
      <c r="R32" s="335" t="s">
        <v>132</v>
      </c>
      <c r="S32" s="43">
        <v>0.25</v>
      </c>
      <c r="T32" s="273">
        <v>44105</v>
      </c>
      <c r="U32" s="276">
        <v>44165</v>
      </c>
      <c r="V32" s="277"/>
      <c r="W32" s="277"/>
      <c r="X32" s="277"/>
      <c r="Y32" s="277"/>
      <c r="Z32" s="3">
        <v>0</v>
      </c>
      <c r="AA32" s="231" t="s">
        <v>112</v>
      </c>
      <c r="AB32" s="29" t="s">
        <v>79</v>
      </c>
      <c r="AC32" s="29" t="str">
        <f t="shared" si="0"/>
        <v>Sin Iniciar</v>
      </c>
      <c r="AD32" s="133"/>
      <c r="AE32" s="82"/>
      <c r="AF32" s="112"/>
      <c r="AG32" s="112"/>
      <c r="AH32" s="162"/>
      <c r="AI32" s="167"/>
      <c r="AJ32" s="202"/>
    </row>
    <row r="33" spans="1:36" ht="48" customHeight="1" x14ac:dyDescent="0.5">
      <c r="A33" s="37">
        <v>30</v>
      </c>
      <c r="B33" s="125" t="s">
        <v>39</v>
      </c>
      <c r="C33" s="356" t="s">
        <v>44</v>
      </c>
      <c r="D33" s="356"/>
      <c r="E33" s="125" t="s">
        <v>42</v>
      </c>
      <c r="F33" s="356" t="s">
        <v>299</v>
      </c>
      <c r="G33" s="357"/>
      <c r="H33" s="87" t="s">
        <v>44</v>
      </c>
      <c r="I33" s="87" t="s">
        <v>44</v>
      </c>
      <c r="J33" s="87" t="s">
        <v>44</v>
      </c>
      <c r="K33" s="87" t="s">
        <v>44</v>
      </c>
      <c r="L33" s="90"/>
      <c r="M33" s="90"/>
      <c r="N33" s="78" t="s">
        <v>133</v>
      </c>
      <c r="O33" s="89" t="s">
        <v>46</v>
      </c>
      <c r="P33" s="89">
        <v>43850</v>
      </c>
      <c r="Q33" s="89">
        <f>MAX(U33:U36)</f>
        <v>44180</v>
      </c>
      <c r="R33" s="337" t="s">
        <v>134</v>
      </c>
      <c r="S33" s="61">
        <v>0.1</v>
      </c>
      <c r="T33" s="2">
        <v>43850</v>
      </c>
      <c r="U33" s="272">
        <v>43872</v>
      </c>
      <c r="V33" s="108" t="s">
        <v>1643</v>
      </c>
      <c r="W33" s="85" t="s">
        <v>135</v>
      </c>
      <c r="X33" s="85" t="s">
        <v>136</v>
      </c>
      <c r="Y33" s="108" t="s">
        <v>137</v>
      </c>
      <c r="Z33" s="4">
        <v>1</v>
      </c>
      <c r="AA33" s="235" t="s">
        <v>94</v>
      </c>
      <c r="AB33" s="29" t="s">
        <v>64</v>
      </c>
      <c r="AC33" s="29" t="str">
        <f t="shared" si="0"/>
        <v>Terminado</v>
      </c>
      <c r="AD33" s="93" t="s">
        <v>138</v>
      </c>
      <c r="AE33" s="79">
        <f>(S33*Z33)+(S34*Z34)+(S35*Z35)+(S36*Z36)</f>
        <v>0.30000000000000004</v>
      </c>
      <c r="AF33" s="112" t="s">
        <v>52</v>
      </c>
      <c r="AG33" s="112" t="str">
        <f>IF(AE33&lt;1%,"Sin iniciar",IF(AE33=100%,"Terminado","En gestión"))</f>
        <v>En gestión</v>
      </c>
      <c r="AH33" s="117" t="s">
        <v>1285</v>
      </c>
      <c r="AI33" s="163" t="s">
        <v>1279</v>
      </c>
      <c r="AJ33" s="198" t="s">
        <v>1298</v>
      </c>
    </row>
    <row r="34" spans="1:36" ht="81" customHeight="1" x14ac:dyDescent="0.5">
      <c r="A34" s="37">
        <v>31</v>
      </c>
      <c r="B34" s="125"/>
      <c r="C34" s="356"/>
      <c r="D34" s="356"/>
      <c r="E34" s="125"/>
      <c r="F34" s="356"/>
      <c r="G34" s="357"/>
      <c r="H34" s="87"/>
      <c r="I34" s="87"/>
      <c r="J34" s="87"/>
      <c r="K34" s="87"/>
      <c r="L34" s="90"/>
      <c r="M34" s="90"/>
      <c r="N34" s="78"/>
      <c r="O34" s="89"/>
      <c r="P34" s="89"/>
      <c r="Q34" s="89"/>
      <c r="R34" s="334" t="s">
        <v>139</v>
      </c>
      <c r="S34" s="282" t="s">
        <v>140</v>
      </c>
      <c r="T34" s="2">
        <v>43842</v>
      </c>
      <c r="U34" s="272">
        <v>44180</v>
      </c>
      <c r="V34" s="108"/>
      <c r="W34" s="85"/>
      <c r="X34" s="85"/>
      <c r="Y34" s="108"/>
      <c r="Z34" s="4">
        <v>1</v>
      </c>
      <c r="AA34" s="5" t="s">
        <v>141</v>
      </c>
      <c r="AB34" s="29" t="s">
        <v>51</v>
      </c>
      <c r="AC34" s="29" t="str">
        <f t="shared" si="0"/>
        <v>Terminado</v>
      </c>
      <c r="AD34" s="93"/>
      <c r="AE34" s="79"/>
      <c r="AF34" s="112"/>
      <c r="AG34" s="112"/>
      <c r="AH34" s="118"/>
      <c r="AI34" s="164"/>
      <c r="AJ34" s="203"/>
    </row>
    <row r="35" spans="1:36" ht="81" customHeight="1" x14ac:dyDescent="0.5">
      <c r="A35" s="37">
        <v>32</v>
      </c>
      <c r="B35" s="125"/>
      <c r="C35" s="356"/>
      <c r="D35" s="356"/>
      <c r="E35" s="125"/>
      <c r="F35" s="356"/>
      <c r="G35" s="357"/>
      <c r="H35" s="87"/>
      <c r="I35" s="87"/>
      <c r="J35" s="87"/>
      <c r="K35" s="87"/>
      <c r="L35" s="90"/>
      <c r="M35" s="90"/>
      <c r="N35" s="78"/>
      <c r="O35" s="89"/>
      <c r="P35" s="89"/>
      <c r="Q35" s="89"/>
      <c r="R35" s="334" t="s">
        <v>142</v>
      </c>
      <c r="S35" s="282" t="s">
        <v>61</v>
      </c>
      <c r="T35" s="2">
        <v>43922</v>
      </c>
      <c r="U35" s="272">
        <v>44104</v>
      </c>
      <c r="V35" s="108"/>
      <c r="W35" s="85"/>
      <c r="X35" s="85"/>
      <c r="Y35" s="108"/>
      <c r="Z35" s="4">
        <v>0</v>
      </c>
      <c r="AA35" s="236" t="s">
        <v>143</v>
      </c>
      <c r="AB35" s="29" t="s">
        <v>51</v>
      </c>
      <c r="AC35" s="29" t="str">
        <f t="shared" si="0"/>
        <v>Sin Iniciar</v>
      </c>
      <c r="AD35" s="93"/>
      <c r="AE35" s="79"/>
      <c r="AF35" s="112"/>
      <c r="AG35" s="112"/>
      <c r="AH35" s="118"/>
      <c r="AI35" s="164"/>
      <c r="AJ35" s="203"/>
    </row>
    <row r="36" spans="1:36" ht="65.25" customHeight="1" x14ac:dyDescent="0.5">
      <c r="A36" s="37">
        <v>33</v>
      </c>
      <c r="B36" s="125"/>
      <c r="C36" s="356"/>
      <c r="D36" s="356"/>
      <c r="E36" s="125"/>
      <c r="F36" s="356"/>
      <c r="G36" s="357"/>
      <c r="H36" s="87"/>
      <c r="I36" s="87"/>
      <c r="J36" s="87"/>
      <c r="K36" s="87"/>
      <c r="L36" s="90"/>
      <c r="M36" s="90"/>
      <c r="N36" s="78"/>
      <c r="O36" s="89"/>
      <c r="P36" s="89"/>
      <c r="Q36" s="89"/>
      <c r="R36" s="334" t="s">
        <v>144</v>
      </c>
      <c r="S36" s="282" t="s">
        <v>140</v>
      </c>
      <c r="T36" s="2">
        <v>44013</v>
      </c>
      <c r="U36" s="272">
        <v>44104</v>
      </c>
      <c r="V36" s="108"/>
      <c r="W36" s="85"/>
      <c r="X36" s="85"/>
      <c r="Y36" s="108"/>
      <c r="Z36" s="4">
        <v>0</v>
      </c>
      <c r="AA36" s="5" t="s">
        <v>78</v>
      </c>
      <c r="AB36" s="29" t="s">
        <v>79</v>
      </c>
      <c r="AC36" s="29" t="str">
        <f t="shared" si="0"/>
        <v>Sin Iniciar</v>
      </c>
      <c r="AD36" s="93"/>
      <c r="AE36" s="79"/>
      <c r="AF36" s="112"/>
      <c r="AG36" s="112"/>
      <c r="AH36" s="119"/>
      <c r="AI36" s="165"/>
      <c r="AJ36" s="204"/>
    </row>
    <row r="37" spans="1:36" ht="111" customHeight="1" x14ac:dyDescent="0.5">
      <c r="A37" s="37">
        <v>34</v>
      </c>
      <c r="B37" s="130" t="s">
        <v>39</v>
      </c>
      <c r="C37" s="130" t="s">
        <v>44</v>
      </c>
      <c r="D37" s="130"/>
      <c r="E37" s="130" t="s">
        <v>42</v>
      </c>
      <c r="F37" s="130" t="s">
        <v>299</v>
      </c>
      <c r="G37" s="123"/>
      <c r="H37" s="124" t="s">
        <v>44</v>
      </c>
      <c r="I37" s="124" t="s">
        <v>44</v>
      </c>
      <c r="J37" s="124" t="s">
        <v>44</v>
      </c>
      <c r="K37" s="124" t="s">
        <v>44</v>
      </c>
      <c r="L37" s="124"/>
      <c r="M37" s="124"/>
      <c r="N37" s="124" t="s">
        <v>145</v>
      </c>
      <c r="O37" s="129" t="s">
        <v>46</v>
      </c>
      <c r="P37" s="129">
        <v>43843</v>
      </c>
      <c r="Q37" s="129">
        <f>MAX(U37:U40)</f>
        <v>44195</v>
      </c>
      <c r="R37" s="335" t="s">
        <v>146</v>
      </c>
      <c r="S37" s="43">
        <v>0.25</v>
      </c>
      <c r="T37" s="273">
        <v>43843</v>
      </c>
      <c r="U37" s="276">
        <v>44012</v>
      </c>
      <c r="V37" s="275" t="s">
        <v>147</v>
      </c>
      <c r="W37" s="127" t="s">
        <v>148</v>
      </c>
      <c r="X37" s="127" t="s">
        <v>149</v>
      </c>
      <c r="Y37" s="275">
        <v>1</v>
      </c>
      <c r="Z37" s="3">
        <v>0.8</v>
      </c>
      <c r="AA37" s="237" t="s">
        <v>150</v>
      </c>
      <c r="AB37" s="29" t="s">
        <v>64</v>
      </c>
      <c r="AC37" s="29" t="str">
        <f t="shared" si="0"/>
        <v>En gestión</v>
      </c>
      <c r="AD37" s="133" t="s">
        <v>151</v>
      </c>
      <c r="AE37" s="79">
        <f>(S37*Z37)+(S38*Z38)+(S39*Z39)+(S40*Z40)</f>
        <v>0.375</v>
      </c>
      <c r="AF37" s="112" t="s">
        <v>52</v>
      </c>
      <c r="AG37" s="112" t="str">
        <f>IF(AE37&lt;1%,"Sin iniciar",IF(AE37=100%,"Terminado","En gestión"))</f>
        <v>En gestión</v>
      </c>
      <c r="AH37" s="161" t="s">
        <v>1285</v>
      </c>
      <c r="AI37" s="166" t="s">
        <v>1279</v>
      </c>
      <c r="AJ37" s="201" t="s">
        <v>1299</v>
      </c>
    </row>
    <row r="38" spans="1:36" ht="63.75" customHeight="1" x14ac:dyDescent="0.5">
      <c r="A38" s="37">
        <v>35</v>
      </c>
      <c r="B38" s="130"/>
      <c r="C38" s="130"/>
      <c r="D38" s="130"/>
      <c r="E38" s="130"/>
      <c r="F38" s="130"/>
      <c r="G38" s="123"/>
      <c r="H38" s="124"/>
      <c r="I38" s="124"/>
      <c r="J38" s="124"/>
      <c r="K38" s="124"/>
      <c r="L38" s="124"/>
      <c r="M38" s="124"/>
      <c r="N38" s="124"/>
      <c r="O38" s="129"/>
      <c r="P38" s="129"/>
      <c r="Q38" s="129"/>
      <c r="R38" s="335" t="s">
        <v>152</v>
      </c>
      <c r="S38" s="43">
        <v>0.25</v>
      </c>
      <c r="T38" s="273">
        <v>43876</v>
      </c>
      <c r="U38" s="276">
        <v>44195</v>
      </c>
      <c r="V38" s="275"/>
      <c r="W38" s="127"/>
      <c r="X38" s="127"/>
      <c r="Y38" s="275"/>
      <c r="Z38" s="3">
        <v>0.6</v>
      </c>
      <c r="AA38" s="237"/>
      <c r="AB38" s="29" t="s">
        <v>51</v>
      </c>
      <c r="AC38" s="29" t="str">
        <f t="shared" si="0"/>
        <v>En gestión</v>
      </c>
      <c r="AD38" s="133"/>
      <c r="AE38" s="79"/>
      <c r="AF38" s="112"/>
      <c r="AG38" s="112"/>
      <c r="AH38" s="188"/>
      <c r="AI38" s="168"/>
      <c r="AJ38" s="205"/>
    </row>
    <row r="39" spans="1:36" ht="171" customHeight="1" x14ac:dyDescent="0.5">
      <c r="A39" s="37">
        <v>36</v>
      </c>
      <c r="B39" s="130"/>
      <c r="C39" s="130"/>
      <c r="D39" s="130"/>
      <c r="E39" s="130"/>
      <c r="F39" s="130"/>
      <c r="G39" s="123"/>
      <c r="H39" s="124"/>
      <c r="I39" s="124"/>
      <c r="J39" s="124"/>
      <c r="K39" s="124"/>
      <c r="L39" s="124"/>
      <c r="M39" s="124"/>
      <c r="N39" s="124"/>
      <c r="O39" s="129"/>
      <c r="P39" s="129"/>
      <c r="Q39" s="129"/>
      <c r="R39" s="335" t="s">
        <v>153</v>
      </c>
      <c r="S39" s="43">
        <v>0.25</v>
      </c>
      <c r="T39" s="273">
        <v>43922</v>
      </c>
      <c r="U39" s="276">
        <v>44104</v>
      </c>
      <c r="V39" s="275"/>
      <c r="W39" s="127"/>
      <c r="X39" s="127"/>
      <c r="Y39" s="275"/>
      <c r="Z39" s="3">
        <v>0.1</v>
      </c>
      <c r="AA39" s="231" t="s">
        <v>154</v>
      </c>
      <c r="AB39" s="29" t="s">
        <v>51</v>
      </c>
      <c r="AC39" s="29" t="str">
        <f t="shared" si="0"/>
        <v>En gestión</v>
      </c>
      <c r="AD39" s="133"/>
      <c r="AE39" s="79"/>
      <c r="AF39" s="112"/>
      <c r="AG39" s="112"/>
      <c r="AH39" s="188"/>
      <c r="AI39" s="168"/>
      <c r="AJ39" s="205"/>
    </row>
    <row r="40" spans="1:36" ht="120" customHeight="1" x14ac:dyDescent="0.5">
      <c r="A40" s="37">
        <v>37</v>
      </c>
      <c r="B40" s="130"/>
      <c r="C40" s="130"/>
      <c r="D40" s="130"/>
      <c r="E40" s="130"/>
      <c r="F40" s="130"/>
      <c r="G40" s="123"/>
      <c r="H40" s="124"/>
      <c r="I40" s="124"/>
      <c r="J40" s="124"/>
      <c r="K40" s="124"/>
      <c r="L40" s="124"/>
      <c r="M40" s="124"/>
      <c r="N40" s="124"/>
      <c r="O40" s="129"/>
      <c r="P40" s="129"/>
      <c r="Q40" s="129"/>
      <c r="R40" s="335" t="s">
        <v>155</v>
      </c>
      <c r="S40" s="43">
        <v>0.25</v>
      </c>
      <c r="T40" s="273">
        <v>44013</v>
      </c>
      <c r="U40" s="276">
        <v>44195</v>
      </c>
      <c r="V40" s="275"/>
      <c r="W40" s="127"/>
      <c r="X40" s="127"/>
      <c r="Y40" s="275"/>
      <c r="Z40" s="4">
        <v>0</v>
      </c>
      <c r="AA40" s="40" t="s">
        <v>78</v>
      </c>
      <c r="AB40" s="29" t="s">
        <v>79</v>
      </c>
      <c r="AC40" s="29" t="str">
        <f t="shared" si="0"/>
        <v>Sin Iniciar</v>
      </c>
      <c r="AD40" s="133"/>
      <c r="AE40" s="79"/>
      <c r="AF40" s="112"/>
      <c r="AG40" s="112"/>
      <c r="AH40" s="162"/>
      <c r="AI40" s="167"/>
      <c r="AJ40" s="202"/>
    </row>
    <row r="41" spans="1:36" ht="147.75" customHeight="1" x14ac:dyDescent="0.5">
      <c r="A41" s="37">
        <v>38</v>
      </c>
      <c r="B41" s="125" t="s">
        <v>39</v>
      </c>
      <c r="C41" s="356" t="s">
        <v>57</v>
      </c>
      <c r="D41" s="356" t="s">
        <v>156</v>
      </c>
      <c r="E41" s="125" t="s">
        <v>157</v>
      </c>
      <c r="F41" s="91">
        <v>1</v>
      </c>
      <c r="G41" s="357" t="s">
        <v>158</v>
      </c>
      <c r="H41" s="78" t="s">
        <v>44</v>
      </c>
      <c r="I41" s="78" t="s">
        <v>44</v>
      </c>
      <c r="J41" s="78" t="s">
        <v>44</v>
      </c>
      <c r="K41" s="78" t="s">
        <v>44</v>
      </c>
      <c r="L41" s="90"/>
      <c r="M41" s="90"/>
      <c r="N41" s="78" t="s">
        <v>159</v>
      </c>
      <c r="O41" s="89" t="s">
        <v>46</v>
      </c>
      <c r="P41" s="81">
        <v>43891</v>
      </c>
      <c r="Q41" s="81">
        <f>MAX(U41:U42)</f>
        <v>44180</v>
      </c>
      <c r="R41" s="334" t="s">
        <v>160</v>
      </c>
      <c r="S41" s="270">
        <v>0.8</v>
      </c>
      <c r="T41" s="2">
        <v>43891</v>
      </c>
      <c r="U41" s="272">
        <v>44180</v>
      </c>
      <c r="V41" s="108" t="s">
        <v>161</v>
      </c>
      <c r="W41" s="271" t="s">
        <v>162</v>
      </c>
      <c r="X41" s="271" t="s">
        <v>163</v>
      </c>
      <c r="Y41" s="271" t="s">
        <v>164</v>
      </c>
      <c r="Z41" s="3">
        <v>0.49</v>
      </c>
      <c r="AA41" s="232" t="s">
        <v>165</v>
      </c>
      <c r="AB41" s="29" t="s">
        <v>51</v>
      </c>
      <c r="AC41" s="29" t="str">
        <f t="shared" si="0"/>
        <v>En gestión</v>
      </c>
      <c r="AD41" s="210" t="s">
        <v>166</v>
      </c>
      <c r="AE41" s="79">
        <f>(S41*Z41)+(S42*Z42)</f>
        <v>0.49199999999999999</v>
      </c>
      <c r="AF41" s="112" t="s">
        <v>52</v>
      </c>
      <c r="AG41" s="112" t="str">
        <f>IF(AE41&lt;1%,"Sin iniciar",IF(AE41=100%,"Terminado","En gestión"))</f>
        <v>En gestión</v>
      </c>
      <c r="AH41" s="117" t="s">
        <v>1285</v>
      </c>
      <c r="AI41" s="163" t="s">
        <v>1279</v>
      </c>
      <c r="AJ41" s="198" t="s">
        <v>1300</v>
      </c>
    </row>
    <row r="42" spans="1:36" ht="102" customHeight="1" x14ac:dyDescent="0.5">
      <c r="A42" s="37">
        <v>39</v>
      </c>
      <c r="B42" s="125"/>
      <c r="C42" s="356"/>
      <c r="D42" s="356"/>
      <c r="E42" s="125"/>
      <c r="F42" s="91"/>
      <c r="G42" s="357"/>
      <c r="H42" s="78"/>
      <c r="I42" s="78"/>
      <c r="J42" s="78"/>
      <c r="K42" s="78"/>
      <c r="L42" s="90"/>
      <c r="M42" s="90"/>
      <c r="N42" s="78"/>
      <c r="O42" s="89"/>
      <c r="P42" s="81"/>
      <c r="Q42" s="81"/>
      <c r="R42" s="334" t="s">
        <v>167</v>
      </c>
      <c r="S42" s="270">
        <v>0.2</v>
      </c>
      <c r="T42" s="2">
        <v>43891</v>
      </c>
      <c r="U42" s="272">
        <v>44180</v>
      </c>
      <c r="V42" s="108"/>
      <c r="W42" s="271"/>
      <c r="X42" s="271"/>
      <c r="Y42" s="271"/>
      <c r="Z42" s="3">
        <v>0.5</v>
      </c>
      <c r="AA42" s="232" t="s">
        <v>168</v>
      </c>
      <c r="AB42" s="29" t="s">
        <v>51</v>
      </c>
      <c r="AC42" s="29" t="str">
        <f t="shared" si="0"/>
        <v>En gestión</v>
      </c>
      <c r="AD42" s="210"/>
      <c r="AE42" s="79"/>
      <c r="AF42" s="112"/>
      <c r="AG42" s="112"/>
      <c r="AH42" s="119"/>
      <c r="AI42" s="165"/>
      <c r="AJ42" s="204"/>
    </row>
    <row r="43" spans="1:36" ht="267.5" customHeight="1" x14ac:dyDescent="0.5">
      <c r="A43" s="37">
        <v>40</v>
      </c>
      <c r="B43" s="130" t="s">
        <v>169</v>
      </c>
      <c r="C43" s="130" t="s">
        <v>170</v>
      </c>
      <c r="D43" s="130" t="s">
        <v>171</v>
      </c>
      <c r="E43" s="130" t="s">
        <v>157</v>
      </c>
      <c r="F43" s="130">
        <v>1</v>
      </c>
      <c r="G43" s="123" t="s">
        <v>172</v>
      </c>
      <c r="H43" s="124" t="s">
        <v>44</v>
      </c>
      <c r="I43" s="124" t="s">
        <v>44</v>
      </c>
      <c r="J43" s="124" t="s">
        <v>44</v>
      </c>
      <c r="K43" s="124" t="s">
        <v>173</v>
      </c>
      <c r="L43" s="124"/>
      <c r="M43" s="124"/>
      <c r="N43" s="124" t="s">
        <v>174</v>
      </c>
      <c r="O43" s="129" t="s">
        <v>46</v>
      </c>
      <c r="P43" s="129">
        <v>43848</v>
      </c>
      <c r="Q43" s="129">
        <f>MAX(U43:U44)</f>
        <v>44196</v>
      </c>
      <c r="R43" s="335" t="s">
        <v>175</v>
      </c>
      <c r="S43" s="43">
        <v>0.3</v>
      </c>
      <c r="T43" s="273">
        <v>43848</v>
      </c>
      <c r="U43" s="276">
        <v>43875</v>
      </c>
      <c r="V43" s="275">
        <v>0.35</v>
      </c>
      <c r="W43" s="127">
        <v>0.55000000000000004</v>
      </c>
      <c r="X43" s="127">
        <v>0.95</v>
      </c>
      <c r="Y43" s="275">
        <v>1</v>
      </c>
      <c r="Z43" s="3">
        <v>1</v>
      </c>
      <c r="AA43" s="40" t="s">
        <v>94</v>
      </c>
      <c r="AB43" s="29" t="s">
        <v>64</v>
      </c>
      <c r="AC43" s="29" t="str">
        <f t="shared" si="0"/>
        <v>Terminado</v>
      </c>
      <c r="AD43" s="226" t="s">
        <v>1636</v>
      </c>
      <c r="AE43" s="79">
        <f>(S43*Z43)+(S44*Z44)</f>
        <v>0.68500000000000005</v>
      </c>
      <c r="AF43" s="112" t="s">
        <v>52</v>
      </c>
      <c r="AG43" s="112" t="str">
        <f>IF(AE43&lt;1%,"Sin iniciar",IF(AE43=100%,"Terminado","En gestión"))</f>
        <v>En gestión</v>
      </c>
      <c r="AH43" s="117" t="s">
        <v>1553</v>
      </c>
      <c r="AI43" s="166" t="s">
        <v>1633</v>
      </c>
      <c r="AJ43" s="177" t="s">
        <v>1526</v>
      </c>
    </row>
    <row r="44" spans="1:36" ht="409.6" customHeight="1" x14ac:dyDescent="0.5">
      <c r="A44" s="37">
        <v>41</v>
      </c>
      <c r="B44" s="130"/>
      <c r="C44" s="130"/>
      <c r="D44" s="130"/>
      <c r="E44" s="130"/>
      <c r="F44" s="130"/>
      <c r="G44" s="123"/>
      <c r="H44" s="124"/>
      <c r="I44" s="124"/>
      <c r="J44" s="124"/>
      <c r="K44" s="124"/>
      <c r="L44" s="124"/>
      <c r="M44" s="124"/>
      <c r="N44" s="124"/>
      <c r="O44" s="129"/>
      <c r="P44" s="129"/>
      <c r="Q44" s="129"/>
      <c r="R44" s="335" t="s">
        <v>176</v>
      </c>
      <c r="S44" s="43">
        <v>0.7</v>
      </c>
      <c r="T44" s="273">
        <v>43876</v>
      </c>
      <c r="U44" s="276">
        <v>44196</v>
      </c>
      <c r="V44" s="275"/>
      <c r="W44" s="127"/>
      <c r="X44" s="127"/>
      <c r="Y44" s="275"/>
      <c r="Z44" s="3">
        <v>0.55000000000000004</v>
      </c>
      <c r="AA44" s="231" t="s">
        <v>177</v>
      </c>
      <c r="AB44" s="29" t="s">
        <v>51</v>
      </c>
      <c r="AC44" s="29" t="str">
        <f t="shared" si="0"/>
        <v>En gestión</v>
      </c>
      <c r="AD44" s="226"/>
      <c r="AE44" s="79"/>
      <c r="AF44" s="112"/>
      <c r="AG44" s="112"/>
      <c r="AH44" s="119"/>
      <c r="AI44" s="167"/>
      <c r="AJ44" s="177" t="s">
        <v>1527</v>
      </c>
    </row>
    <row r="45" spans="1:36" ht="132" customHeight="1" x14ac:dyDescent="0.5">
      <c r="A45" s="37">
        <v>42</v>
      </c>
      <c r="B45" s="125" t="s">
        <v>169</v>
      </c>
      <c r="C45" s="125" t="s">
        <v>170</v>
      </c>
      <c r="D45" s="125" t="s">
        <v>171</v>
      </c>
      <c r="E45" s="125" t="s">
        <v>157</v>
      </c>
      <c r="F45" s="125">
        <v>1</v>
      </c>
      <c r="G45" s="126" t="s">
        <v>172</v>
      </c>
      <c r="H45" s="90" t="s">
        <v>44</v>
      </c>
      <c r="I45" s="90" t="s">
        <v>44</v>
      </c>
      <c r="J45" s="90" t="s">
        <v>44</v>
      </c>
      <c r="K45" s="90" t="s">
        <v>173</v>
      </c>
      <c r="L45" s="90"/>
      <c r="M45" s="90"/>
      <c r="N45" s="90" t="s">
        <v>178</v>
      </c>
      <c r="O45" s="121" t="s">
        <v>179</v>
      </c>
      <c r="P45" s="121">
        <v>43837</v>
      </c>
      <c r="Q45" s="121">
        <f>MAX(U45:U47)</f>
        <v>44196</v>
      </c>
      <c r="R45" s="338" t="s">
        <v>180</v>
      </c>
      <c r="S45" s="283">
        <v>0.2</v>
      </c>
      <c r="T45" s="42">
        <v>43837</v>
      </c>
      <c r="U45" s="284">
        <v>43850</v>
      </c>
      <c r="V45" s="131">
        <v>0.6</v>
      </c>
      <c r="W45" s="131">
        <v>0.8</v>
      </c>
      <c r="X45" s="131">
        <v>0.9</v>
      </c>
      <c r="Y45" s="108">
        <v>1</v>
      </c>
      <c r="Z45" s="3">
        <v>1</v>
      </c>
      <c r="AA45" s="238" t="s">
        <v>94</v>
      </c>
      <c r="AB45" s="29" t="s">
        <v>64</v>
      </c>
      <c r="AC45" s="29" t="str">
        <f t="shared" si="0"/>
        <v>Terminado</v>
      </c>
      <c r="AD45" s="210" t="s">
        <v>181</v>
      </c>
      <c r="AE45" s="79">
        <f>(S45*Z45)+(S46*Z46)+(S47*Z47)</f>
        <v>0.8</v>
      </c>
      <c r="AF45" s="112" t="s">
        <v>52</v>
      </c>
      <c r="AG45" s="112" t="str">
        <f>IF(AE45&lt;1%,"Sin iniciar",IF(AE45=100%,"Terminado","En gestión"))</f>
        <v>En gestión</v>
      </c>
      <c r="AH45" s="189" t="s">
        <v>1553</v>
      </c>
      <c r="AI45" s="169" t="s">
        <v>1614</v>
      </c>
      <c r="AJ45" s="206" t="s">
        <v>1528</v>
      </c>
    </row>
    <row r="46" spans="1:36" ht="160" customHeight="1" x14ac:dyDescent="0.5">
      <c r="A46" s="37">
        <v>43</v>
      </c>
      <c r="B46" s="125"/>
      <c r="C46" s="125"/>
      <c r="D46" s="125"/>
      <c r="E46" s="125"/>
      <c r="F46" s="125"/>
      <c r="G46" s="126"/>
      <c r="H46" s="90"/>
      <c r="I46" s="90"/>
      <c r="J46" s="90"/>
      <c r="K46" s="90"/>
      <c r="L46" s="90"/>
      <c r="M46" s="90"/>
      <c r="N46" s="90"/>
      <c r="O46" s="121"/>
      <c r="P46" s="121"/>
      <c r="Q46" s="121"/>
      <c r="R46" s="338" t="s">
        <v>182</v>
      </c>
      <c r="S46" s="283">
        <v>0.4</v>
      </c>
      <c r="T46" s="42">
        <v>43850</v>
      </c>
      <c r="U46" s="284">
        <v>43861</v>
      </c>
      <c r="V46" s="131"/>
      <c r="W46" s="131"/>
      <c r="X46" s="131"/>
      <c r="Y46" s="108"/>
      <c r="Z46" s="3">
        <v>0.9</v>
      </c>
      <c r="AA46" s="234" t="s">
        <v>183</v>
      </c>
      <c r="AB46" s="29" t="s">
        <v>64</v>
      </c>
      <c r="AC46" s="29" t="str">
        <f t="shared" si="0"/>
        <v>En gestión</v>
      </c>
      <c r="AD46" s="210"/>
      <c r="AE46" s="79"/>
      <c r="AF46" s="112"/>
      <c r="AG46" s="112"/>
      <c r="AH46" s="190"/>
      <c r="AI46" s="170"/>
      <c r="AJ46" s="206" t="s">
        <v>1529</v>
      </c>
    </row>
    <row r="47" spans="1:36" ht="247.5" customHeight="1" x14ac:dyDescent="0.5">
      <c r="A47" s="37">
        <v>44</v>
      </c>
      <c r="B47" s="125"/>
      <c r="C47" s="125"/>
      <c r="D47" s="125"/>
      <c r="E47" s="125"/>
      <c r="F47" s="125"/>
      <c r="G47" s="126"/>
      <c r="H47" s="90"/>
      <c r="I47" s="90"/>
      <c r="J47" s="90"/>
      <c r="K47" s="90"/>
      <c r="L47" s="90"/>
      <c r="M47" s="90"/>
      <c r="N47" s="90"/>
      <c r="O47" s="121"/>
      <c r="P47" s="121"/>
      <c r="Q47" s="121"/>
      <c r="R47" s="338" t="s">
        <v>184</v>
      </c>
      <c r="S47" s="283">
        <v>0.4</v>
      </c>
      <c r="T47" s="42">
        <v>43862</v>
      </c>
      <c r="U47" s="284">
        <v>44196</v>
      </c>
      <c r="V47" s="131"/>
      <c r="W47" s="131"/>
      <c r="X47" s="131"/>
      <c r="Y47" s="108"/>
      <c r="Z47" s="3">
        <v>0.6</v>
      </c>
      <c r="AA47" s="234" t="s">
        <v>185</v>
      </c>
      <c r="AB47" s="29" t="s">
        <v>51</v>
      </c>
      <c r="AC47" s="29" t="str">
        <f t="shared" si="0"/>
        <v>En gestión</v>
      </c>
      <c r="AD47" s="210"/>
      <c r="AE47" s="79"/>
      <c r="AF47" s="112"/>
      <c r="AG47" s="112"/>
      <c r="AH47" s="191"/>
      <c r="AI47" s="171"/>
      <c r="AJ47" s="206" t="s">
        <v>1530</v>
      </c>
    </row>
    <row r="48" spans="1:36" ht="143.5" customHeight="1" x14ac:dyDescent="0.5">
      <c r="A48" s="37">
        <v>45</v>
      </c>
      <c r="B48" s="130" t="s">
        <v>169</v>
      </c>
      <c r="C48" s="130" t="s">
        <v>170</v>
      </c>
      <c r="D48" s="130" t="s">
        <v>171</v>
      </c>
      <c r="E48" s="388" t="s">
        <v>42</v>
      </c>
      <c r="F48" s="388">
        <v>0.3</v>
      </c>
      <c r="G48" s="123" t="s">
        <v>172</v>
      </c>
      <c r="H48" s="124" t="s">
        <v>44</v>
      </c>
      <c r="I48" s="124" t="s">
        <v>44</v>
      </c>
      <c r="J48" s="124" t="s">
        <v>44</v>
      </c>
      <c r="K48" s="124" t="s">
        <v>173</v>
      </c>
      <c r="L48" s="124"/>
      <c r="M48" s="124"/>
      <c r="N48" s="136" t="s">
        <v>186</v>
      </c>
      <c r="O48" s="129" t="s">
        <v>179</v>
      </c>
      <c r="P48" s="129">
        <v>43837</v>
      </c>
      <c r="Q48" s="129">
        <f>MAX(U48:U51)</f>
        <v>43951</v>
      </c>
      <c r="R48" s="339" t="s">
        <v>187</v>
      </c>
      <c r="S48" s="38">
        <v>0.3</v>
      </c>
      <c r="T48" s="39">
        <v>43837</v>
      </c>
      <c r="U48" s="285">
        <v>43861</v>
      </c>
      <c r="V48" s="275">
        <v>0.8</v>
      </c>
      <c r="W48" s="275">
        <v>1</v>
      </c>
      <c r="X48" s="275"/>
      <c r="Y48" s="275"/>
      <c r="Z48" s="4">
        <v>1</v>
      </c>
      <c r="AA48" s="40" t="s">
        <v>188</v>
      </c>
      <c r="AB48" s="29" t="s">
        <v>64</v>
      </c>
      <c r="AC48" s="29" t="str">
        <f t="shared" si="0"/>
        <v>Terminado</v>
      </c>
      <c r="AD48" s="214" t="s">
        <v>1637</v>
      </c>
      <c r="AE48" s="79">
        <f>(S48*Z48)+(S49*Z49)+(S50*Z50)+(S51*Z51)</f>
        <v>0.99</v>
      </c>
      <c r="AF48" s="112" t="s">
        <v>64</v>
      </c>
      <c r="AG48" s="112" t="str">
        <f>IF(AE48&lt;1%,"Sin Iniciar",IF(AE48=100%,"Terminado","En gestión"))</f>
        <v>En gestión</v>
      </c>
      <c r="AH48" s="161" t="s">
        <v>1553</v>
      </c>
      <c r="AI48" s="166" t="s">
        <v>1615</v>
      </c>
      <c r="AJ48" s="177" t="s">
        <v>1531</v>
      </c>
    </row>
    <row r="49" spans="1:36" ht="311.5" customHeight="1" x14ac:dyDescent="0.5">
      <c r="A49" s="37">
        <v>46</v>
      </c>
      <c r="B49" s="130"/>
      <c r="C49" s="130"/>
      <c r="D49" s="130"/>
      <c r="E49" s="130"/>
      <c r="F49" s="130"/>
      <c r="G49" s="123"/>
      <c r="H49" s="124"/>
      <c r="I49" s="124"/>
      <c r="J49" s="124"/>
      <c r="K49" s="124"/>
      <c r="L49" s="124"/>
      <c r="M49" s="124"/>
      <c r="N49" s="136"/>
      <c r="O49" s="129"/>
      <c r="P49" s="129"/>
      <c r="Q49" s="129"/>
      <c r="R49" s="339" t="s">
        <v>189</v>
      </c>
      <c r="S49" s="38">
        <v>0.3</v>
      </c>
      <c r="T49" s="39">
        <v>43863</v>
      </c>
      <c r="U49" s="285">
        <v>43905</v>
      </c>
      <c r="V49" s="275"/>
      <c r="W49" s="275"/>
      <c r="X49" s="275"/>
      <c r="Y49" s="275"/>
      <c r="Z49" s="4">
        <v>1</v>
      </c>
      <c r="AA49" s="40" t="s">
        <v>190</v>
      </c>
      <c r="AB49" s="29" t="s">
        <v>64</v>
      </c>
      <c r="AC49" s="29" t="str">
        <f t="shared" si="0"/>
        <v>Terminado</v>
      </c>
      <c r="AD49" s="214"/>
      <c r="AE49" s="79"/>
      <c r="AF49" s="112"/>
      <c r="AG49" s="112"/>
      <c r="AH49" s="188"/>
      <c r="AI49" s="168"/>
      <c r="AJ49" s="177" t="s">
        <v>1532</v>
      </c>
    </row>
    <row r="50" spans="1:36" ht="179.5" customHeight="1" x14ac:dyDescent="0.5">
      <c r="A50" s="37">
        <v>47</v>
      </c>
      <c r="B50" s="130"/>
      <c r="C50" s="130"/>
      <c r="D50" s="130"/>
      <c r="E50" s="130"/>
      <c r="F50" s="130"/>
      <c r="G50" s="123"/>
      <c r="H50" s="124"/>
      <c r="I50" s="124"/>
      <c r="J50" s="124"/>
      <c r="K50" s="124"/>
      <c r="L50" s="124"/>
      <c r="M50" s="124"/>
      <c r="N50" s="136"/>
      <c r="O50" s="129"/>
      <c r="P50" s="129"/>
      <c r="Q50" s="129"/>
      <c r="R50" s="339" t="s">
        <v>191</v>
      </c>
      <c r="S50" s="38">
        <v>0.2</v>
      </c>
      <c r="T50" s="39">
        <v>43906</v>
      </c>
      <c r="U50" s="285">
        <v>43906</v>
      </c>
      <c r="V50" s="275"/>
      <c r="W50" s="275"/>
      <c r="X50" s="275"/>
      <c r="Y50" s="275"/>
      <c r="Z50" s="4">
        <v>1</v>
      </c>
      <c r="AA50" s="40" t="s">
        <v>192</v>
      </c>
      <c r="AB50" s="29" t="s">
        <v>64</v>
      </c>
      <c r="AC50" s="29" t="str">
        <f t="shared" si="0"/>
        <v>Terminado</v>
      </c>
      <c r="AD50" s="214"/>
      <c r="AE50" s="79"/>
      <c r="AF50" s="112"/>
      <c r="AG50" s="112"/>
      <c r="AH50" s="188"/>
      <c r="AI50" s="168"/>
      <c r="AJ50" s="177" t="s">
        <v>1533</v>
      </c>
    </row>
    <row r="51" spans="1:36" ht="227.5" customHeight="1" x14ac:dyDescent="0.5">
      <c r="A51" s="37">
        <v>48</v>
      </c>
      <c r="B51" s="130"/>
      <c r="C51" s="130"/>
      <c r="D51" s="130"/>
      <c r="E51" s="130"/>
      <c r="F51" s="130"/>
      <c r="G51" s="123"/>
      <c r="H51" s="124"/>
      <c r="I51" s="124"/>
      <c r="J51" s="124"/>
      <c r="K51" s="124"/>
      <c r="L51" s="124"/>
      <c r="M51" s="124"/>
      <c r="N51" s="136"/>
      <c r="O51" s="129"/>
      <c r="P51" s="129"/>
      <c r="Q51" s="129"/>
      <c r="R51" s="339" t="s">
        <v>193</v>
      </c>
      <c r="S51" s="38">
        <v>0.2</v>
      </c>
      <c r="T51" s="39">
        <v>43907</v>
      </c>
      <c r="U51" s="285">
        <v>43951</v>
      </c>
      <c r="V51" s="275"/>
      <c r="W51" s="275"/>
      <c r="X51" s="275"/>
      <c r="Y51" s="275"/>
      <c r="Z51" s="4">
        <v>0.95</v>
      </c>
      <c r="AA51" s="40" t="s">
        <v>194</v>
      </c>
      <c r="AB51" s="29" t="s">
        <v>64</v>
      </c>
      <c r="AC51" s="29" t="str">
        <f t="shared" si="0"/>
        <v>En gestión</v>
      </c>
      <c r="AD51" s="214"/>
      <c r="AE51" s="79"/>
      <c r="AF51" s="112"/>
      <c r="AG51" s="112"/>
      <c r="AH51" s="162"/>
      <c r="AI51" s="167"/>
      <c r="AJ51" s="177" t="s">
        <v>1534</v>
      </c>
    </row>
    <row r="52" spans="1:36" ht="294" customHeight="1" x14ac:dyDescent="0.5">
      <c r="A52" s="37">
        <v>49</v>
      </c>
      <c r="B52" s="125" t="s">
        <v>169</v>
      </c>
      <c r="C52" s="125" t="s">
        <v>195</v>
      </c>
      <c r="D52" s="125" t="s">
        <v>196</v>
      </c>
      <c r="E52" s="125" t="s">
        <v>157</v>
      </c>
      <c r="F52" s="125">
        <v>0.8</v>
      </c>
      <c r="G52" s="126" t="s">
        <v>172</v>
      </c>
      <c r="H52" s="90" t="s">
        <v>44</v>
      </c>
      <c r="I52" s="90" t="s">
        <v>44</v>
      </c>
      <c r="J52" s="90" t="s">
        <v>44</v>
      </c>
      <c r="K52" s="90" t="s">
        <v>173</v>
      </c>
      <c r="L52" s="90"/>
      <c r="M52" s="90"/>
      <c r="N52" s="121" t="s">
        <v>197</v>
      </c>
      <c r="O52" s="121" t="s">
        <v>179</v>
      </c>
      <c r="P52" s="121">
        <v>43837</v>
      </c>
      <c r="Q52" s="121">
        <f>MAX(U52:U54)</f>
        <v>44196</v>
      </c>
      <c r="R52" s="338" t="s">
        <v>198</v>
      </c>
      <c r="S52" s="52">
        <v>0.2</v>
      </c>
      <c r="T52" s="41">
        <v>43837</v>
      </c>
      <c r="U52" s="286">
        <v>43951</v>
      </c>
      <c r="V52" s="108">
        <v>0.3</v>
      </c>
      <c r="W52" s="108">
        <v>0.5</v>
      </c>
      <c r="X52" s="108">
        <v>0.8</v>
      </c>
      <c r="Y52" s="108">
        <v>1</v>
      </c>
      <c r="Z52" s="3">
        <v>0.8</v>
      </c>
      <c r="AA52" s="234" t="s">
        <v>199</v>
      </c>
      <c r="AB52" s="29" t="s">
        <v>64</v>
      </c>
      <c r="AC52" s="29" t="str">
        <f t="shared" si="0"/>
        <v>En gestión</v>
      </c>
      <c r="AD52" s="215" t="s">
        <v>200</v>
      </c>
      <c r="AE52" s="79">
        <f>(S52*Z52)+(S53*Z53)+(S54*Z54)</f>
        <v>0.48000000000000009</v>
      </c>
      <c r="AF52" s="112" t="s">
        <v>52</v>
      </c>
      <c r="AG52" s="112" t="str">
        <f>IF(AE52&lt;1%,"Sin iniciar",IF(AE52=100%,"Terminado","En gestión"))</f>
        <v>En gestión</v>
      </c>
      <c r="AH52" s="189" t="s">
        <v>1553</v>
      </c>
      <c r="AI52" s="169" t="s">
        <v>1616</v>
      </c>
      <c r="AJ52" s="206" t="s">
        <v>1535</v>
      </c>
    </row>
    <row r="53" spans="1:36" ht="228.5" customHeight="1" x14ac:dyDescent="0.5">
      <c r="A53" s="37">
        <v>50</v>
      </c>
      <c r="B53" s="125"/>
      <c r="C53" s="125"/>
      <c r="D53" s="125"/>
      <c r="E53" s="125"/>
      <c r="F53" s="125"/>
      <c r="G53" s="126"/>
      <c r="H53" s="90"/>
      <c r="I53" s="90"/>
      <c r="J53" s="90"/>
      <c r="K53" s="90"/>
      <c r="L53" s="90"/>
      <c r="M53" s="90"/>
      <c r="N53" s="121"/>
      <c r="O53" s="121"/>
      <c r="P53" s="121"/>
      <c r="Q53" s="121"/>
      <c r="R53" s="338" t="s">
        <v>201</v>
      </c>
      <c r="S53" s="52">
        <v>0.4</v>
      </c>
      <c r="T53" s="41">
        <v>43952</v>
      </c>
      <c r="U53" s="286">
        <v>44073</v>
      </c>
      <c r="V53" s="108"/>
      <c r="W53" s="108"/>
      <c r="X53" s="108"/>
      <c r="Y53" s="108"/>
      <c r="Z53" s="3">
        <v>0.8</v>
      </c>
      <c r="AA53" s="234" t="s">
        <v>202</v>
      </c>
      <c r="AB53" s="29" t="s">
        <v>51</v>
      </c>
      <c r="AC53" s="29" t="str">
        <f t="shared" si="0"/>
        <v>En gestión</v>
      </c>
      <c r="AD53" s="215"/>
      <c r="AE53" s="79"/>
      <c r="AF53" s="112"/>
      <c r="AG53" s="112"/>
      <c r="AH53" s="190"/>
      <c r="AI53" s="170"/>
      <c r="AJ53" s="206" t="s">
        <v>1536</v>
      </c>
    </row>
    <row r="54" spans="1:36" ht="116.5" customHeight="1" x14ac:dyDescent="0.5">
      <c r="A54" s="37">
        <v>51</v>
      </c>
      <c r="B54" s="125"/>
      <c r="C54" s="125"/>
      <c r="D54" s="125"/>
      <c r="E54" s="125"/>
      <c r="F54" s="125"/>
      <c r="G54" s="126"/>
      <c r="H54" s="90"/>
      <c r="I54" s="90"/>
      <c r="J54" s="90"/>
      <c r="K54" s="90"/>
      <c r="L54" s="90"/>
      <c r="M54" s="90"/>
      <c r="N54" s="121"/>
      <c r="O54" s="121"/>
      <c r="P54" s="121"/>
      <c r="Q54" s="121"/>
      <c r="R54" s="338" t="s">
        <v>203</v>
      </c>
      <c r="S54" s="52">
        <v>0.2</v>
      </c>
      <c r="T54" s="41">
        <v>44075</v>
      </c>
      <c r="U54" s="286">
        <v>44196</v>
      </c>
      <c r="V54" s="108"/>
      <c r="W54" s="108"/>
      <c r="X54" s="108"/>
      <c r="Y54" s="108"/>
      <c r="Z54" s="3">
        <v>0</v>
      </c>
      <c r="AA54" s="234" t="s">
        <v>78</v>
      </c>
      <c r="AB54" s="29" t="s">
        <v>79</v>
      </c>
      <c r="AC54" s="29" t="str">
        <f t="shared" si="0"/>
        <v>Sin Iniciar</v>
      </c>
      <c r="AD54" s="215"/>
      <c r="AE54" s="79"/>
      <c r="AF54" s="112"/>
      <c r="AG54" s="112"/>
      <c r="AH54" s="191"/>
      <c r="AI54" s="171"/>
      <c r="AJ54" s="206" t="s">
        <v>1537</v>
      </c>
    </row>
    <row r="55" spans="1:36" ht="98.5" customHeight="1" x14ac:dyDescent="0.5">
      <c r="A55" s="37">
        <v>52</v>
      </c>
      <c r="B55" s="130" t="s">
        <v>169</v>
      </c>
      <c r="C55" s="130" t="s">
        <v>102</v>
      </c>
      <c r="D55" s="130" t="s">
        <v>103</v>
      </c>
      <c r="E55" s="130" t="s">
        <v>157</v>
      </c>
      <c r="F55" s="130">
        <v>0.7</v>
      </c>
      <c r="G55" s="123" t="s">
        <v>172</v>
      </c>
      <c r="H55" s="124" t="s">
        <v>44</v>
      </c>
      <c r="I55" s="124" t="s">
        <v>44</v>
      </c>
      <c r="J55" s="124" t="s">
        <v>44</v>
      </c>
      <c r="K55" s="124" t="s">
        <v>173</v>
      </c>
      <c r="L55" s="124"/>
      <c r="M55" s="124"/>
      <c r="N55" s="129" t="s">
        <v>204</v>
      </c>
      <c r="O55" s="129" t="s">
        <v>179</v>
      </c>
      <c r="P55" s="129">
        <v>43850</v>
      </c>
      <c r="Q55" s="129">
        <f>MAX(U55:U66)</f>
        <v>44196</v>
      </c>
      <c r="R55" s="335" t="s">
        <v>205</v>
      </c>
      <c r="S55" s="38">
        <v>0.08</v>
      </c>
      <c r="T55" s="39">
        <v>43850</v>
      </c>
      <c r="U55" s="285">
        <v>43876</v>
      </c>
      <c r="V55" s="275">
        <v>0.25</v>
      </c>
      <c r="W55" s="275">
        <v>0.5</v>
      </c>
      <c r="X55" s="275">
        <v>0.75</v>
      </c>
      <c r="Y55" s="275">
        <v>1</v>
      </c>
      <c r="Z55" s="3">
        <v>1</v>
      </c>
      <c r="AA55" s="40" t="s">
        <v>94</v>
      </c>
      <c r="AB55" s="29" t="s">
        <v>64</v>
      </c>
      <c r="AC55" s="29" t="str">
        <f t="shared" si="0"/>
        <v>Terminado</v>
      </c>
      <c r="AD55" s="216" t="s">
        <v>1638</v>
      </c>
      <c r="AE55" s="79">
        <f>(S55*Z55)+(S56*Z56)+(S57*Z57)+(S58*Z58)+(S59*Z59)+(S60*Z60)+(S61*Z61)+(S62*Z62)+(S63*Z63)+(S64*Z64)+(S65*Z65)+(S66*Z66)</f>
        <v>0.72599999999999998</v>
      </c>
      <c r="AF55" s="112" t="s">
        <v>52</v>
      </c>
      <c r="AG55" s="112" t="str">
        <f>IF(AE55&lt;1%,"Sin iniciar",IF(AE55=100%,"Terminado","En gestión"))</f>
        <v>En gestión</v>
      </c>
      <c r="AH55" s="161" t="s">
        <v>1553</v>
      </c>
      <c r="AI55" s="166" t="s">
        <v>1617</v>
      </c>
      <c r="AJ55" s="207" t="s">
        <v>1538</v>
      </c>
    </row>
    <row r="56" spans="1:36" ht="98.5" customHeight="1" x14ac:dyDescent="0.5">
      <c r="A56" s="37">
        <v>53</v>
      </c>
      <c r="B56" s="130"/>
      <c r="C56" s="130"/>
      <c r="D56" s="130"/>
      <c r="E56" s="130"/>
      <c r="F56" s="130"/>
      <c r="G56" s="123"/>
      <c r="H56" s="124"/>
      <c r="I56" s="124"/>
      <c r="J56" s="124"/>
      <c r="K56" s="124"/>
      <c r="L56" s="124"/>
      <c r="M56" s="124"/>
      <c r="N56" s="129"/>
      <c r="O56" s="129"/>
      <c r="P56" s="129"/>
      <c r="Q56" s="129"/>
      <c r="R56" s="335" t="s">
        <v>206</v>
      </c>
      <c r="S56" s="38">
        <v>0.09</v>
      </c>
      <c r="T56" s="39">
        <v>43869</v>
      </c>
      <c r="U56" s="285">
        <v>43896</v>
      </c>
      <c r="V56" s="275"/>
      <c r="W56" s="275"/>
      <c r="X56" s="275"/>
      <c r="Y56" s="275"/>
      <c r="Z56" s="3">
        <v>1</v>
      </c>
      <c r="AA56" s="40" t="s">
        <v>94</v>
      </c>
      <c r="AB56" s="29" t="s">
        <v>64</v>
      </c>
      <c r="AC56" s="29" t="str">
        <f t="shared" si="0"/>
        <v>Terminado</v>
      </c>
      <c r="AD56" s="216"/>
      <c r="AE56" s="79"/>
      <c r="AF56" s="112"/>
      <c r="AG56" s="112"/>
      <c r="AH56" s="188"/>
      <c r="AI56" s="168"/>
      <c r="AJ56" s="207"/>
    </row>
    <row r="57" spans="1:36" ht="120" customHeight="1" x14ac:dyDescent="0.5">
      <c r="A57" s="37">
        <v>54</v>
      </c>
      <c r="B57" s="130"/>
      <c r="C57" s="130"/>
      <c r="D57" s="130"/>
      <c r="E57" s="130"/>
      <c r="F57" s="130"/>
      <c r="G57" s="123"/>
      <c r="H57" s="124"/>
      <c r="I57" s="124"/>
      <c r="J57" s="124"/>
      <c r="K57" s="124"/>
      <c r="L57" s="124"/>
      <c r="M57" s="124"/>
      <c r="N57" s="129"/>
      <c r="O57" s="129"/>
      <c r="P57" s="129"/>
      <c r="Q57" s="129"/>
      <c r="R57" s="335" t="s">
        <v>207</v>
      </c>
      <c r="S57" s="38">
        <v>0.08</v>
      </c>
      <c r="T57" s="39">
        <v>43897</v>
      </c>
      <c r="U57" s="285">
        <v>44196</v>
      </c>
      <c r="V57" s="275"/>
      <c r="W57" s="275"/>
      <c r="X57" s="275"/>
      <c r="Y57" s="275"/>
      <c r="Z57" s="3">
        <v>0.9</v>
      </c>
      <c r="AA57" s="231" t="s">
        <v>208</v>
      </c>
      <c r="AB57" s="29" t="s">
        <v>51</v>
      </c>
      <c r="AC57" s="29" t="str">
        <f t="shared" si="0"/>
        <v>En gestión</v>
      </c>
      <c r="AD57" s="216"/>
      <c r="AE57" s="79"/>
      <c r="AF57" s="112"/>
      <c r="AG57" s="112"/>
      <c r="AH57" s="188"/>
      <c r="AI57" s="168"/>
      <c r="AJ57" s="177" t="s">
        <v>1539</v>
      </c>
    </row>
    <row r="58" spans="1:36" ht="106" customHeight="1" x14ac:dyDescent="0.5">
      <c r="A58" s="37">
        <v>55</v>
      </c>
      <c r="B58" s="130"/>
      <c r="C58" s="130"/>
      <c r="D58" s="130"/>
      <c r="E58" s="130"/>
      <c r="F58" s="130"/>
      <c r="G58" s="123"/>
      <c r="H58" s="124"/>
      <c r="I58" s="124"/>
      <c r="J58" s="124"/>
      <c r="K58" s="124"/>
      <c r="L58" s="124"/>
      <c r="M58" s="124"/>
      <c r="N58" s="129"/>
      <c r="O58" s="129"/>
      <c r="P58" s="129"/>
      <c r="Q58" s="129"/>
      <c r="R58" s="335" t="s">
        <v>209</v>
      </c>
      <c r="S58" s="38">
        <v>0.08</v>
      </c>
      <c r="T58" s="39">
        <v>43962</v>
      </c>
      <c r="U58" s="285">
        <v>43980</v>
      </c>
      <c r="V58" s="275"/>
      <c r="W58" s="275"/>
      <c r="X58" s="275"/>
      <c r="Y58" s="275"/>
      <c r="Z58" s="3">
        <v>1</v>
      </c>
      <c r="AA58" s="40" t="s">
        <v>210</v>
      </c>
      <c r="AB58" s="29" t="s">
        <v>64</v>
      </c>
      <c r="AC58" s="29" t="str">
        <f t="shared" si="0"/>
        <v>Terminado</v>
      </c>
      <c r="AD58" s="216"/>
      <c r="AE58" s="79"/>
      <c r="AF58" s="112"/>
      <c r="AG58" s="112"/>
      <c r="AH58" s="188"/>
      <c r="AI58" s="168"/>
      <c r="AJ58" s="207" t="s">
        <v>1540</v>
      </c>
    </row>
    <row r="59" spans="1:36" ht="70.5" customHeight="1" x14ac:dyDescent="0.5">
      <c r="A59" s="37">
        <v>56</v>
      </c>
      <c r="B59" s="130"/>
      <c r="C59" s="130"/>
      <c r="D59" s="130"/>
      <c r="E59" s="130"/>
      <c r="F59" s="130"/>
      <c r="G59" s="123"/>
      <c r="H59" s="124"/>
      <c r="I59" s="124"/>
      <c r="J59" s="124"/>
      <c r="K59" s="124"/>
      <c r="L59" s="124"/>
      <c r="M59" s="124"/>
      <c r="N59" s="129"/>
      <c r="O59" s="129"/>
      <c r="P59" s="129"/>
      <c r="Q59" s="129"/>
      <c r="R59" s="335" t="s">
        <v>211</v>
      </c>
      <c r="S59" s="38">
        <v>0.09</v>
      </c>
      <c r="T59" s="39">
        <v>43983</v>
      </c>
      <c r="U59" s="285">
        <v>44015</v>
      </c>
      <c r="V59" s="275"/>
      <c r="W59" s="275"/>
      <c r="X59" s="275"/>
      <c r="Y59" s="275"/>
      <c r="Z59" s="3">
        <v>1</v>
      </c>
      <c r="AA59" s="40" t="s">
        <v>212</v>
      </c>
      <c r="AB59" s="29" t="s">
        <v>51</v>
      </c>
      <c r="AC59" s="29" t="str">
        <f t="shared" si="0"/>
        <v>Terminado</v>
      </c>
      <c r="AD59" s="216"/>
      <c r="AE59" s="79"/>
      <c r="AF59" s="112"/>
      <c r="AG59" s="112"/>
      <c r="AH59" s="188"/>
      <c r="AI59" s="168"/>
      <c r="AJ59" s="207"/>
    </row>
    <row r="60" spans="1:36" ht="107.5" customHeight="1" x14ac:dyDescent="0.5">
      <c r="A60" s="37">
        <v>57</v>
      </c>
      <c r="B60" s="130"/>
      <c r="C60" s="130"/>
      <c r="D60" s="130"/>
      <c r="E60" s="130"/>
      <c r="F60" s="130"/>
      <c r="G60" s="123"/>
      <c r="H60" s="124"/>
      <c r="I60" s="124"/>
      <c r="J60" s="124"/>
      <c r="K60" s="124"/>
      <c r="L60" s="124"/>
      <c r="M60" s="124"/>
      <c r="N60" s="129"/>
      <c r="O60" s="129"/>
      <c r="P60" s="129"/>
      <c r="Q60" s="129"/>
      <c r="R60" s="335" t="s">
        <v>213</v>
      </c>
      <c r="S60" s="38">
        <v>0.08</v>
      </c>
      <c r="T60" s="39">
        <v>44016</v>
      </c>
      <c r="U60" s="285">
        <v>44196</v>
      </c>
      <c r="V60" s="275"/>
      <c r="W60" s="275"/>
      <c r="X60" s="275"/>
      <c r="Y60" s="275"/>
      <c r="Z60" s="3">
        <v>0.9</v>
      </c>
      <c r="AA60" s="40" t="s">
        <v>214</v>
      </c>
      <c r="AB60" s="29" t="s">
        <v>79</v>
      </c>
      <c r="AC60" s="29" t="str">
        <f t="shared" si="0"/>
        <v>En gestión</v>
      </c>
      <c r="AD60" s="216"/>
      <c r="AE60" s="79"/>
      <c r="AF60" s="112"/>
      <c r="AG60" s="112"/>
      <c r="AH60" s="188"/>
      <c r="AI60" s="168"/>
      <c r="AJ60" s="177" t="s">
        <v>1541</v>
      </c>
    </row>
    <row r="61" spans="1:36" ht="96.75" customHeight="1" x14ac:dyDescent="0.5">
      <c r="A61" s="37">
        <v>58</v>
      </c>
      <c r="B61" s="130"/>
      <c r="C61" s="130"/>
      <c r="D61" s="130"/>
      <c r="E61" s="130"/>
      <c r="F61" s="130"/>
      <c r="G61" s="123"/>
      <c r="H61" s="124"/>
      <c r="I61" s="124"/>
      <c r="J61" s="124"/>
      <c r="K61" s="124"/>
      <c r="L61" s="124"/>
      <c r="M61" s="124"/>
      <c r="N61" s="129"/>
      <c r="O61" s="129"/>
      <c r="P61" s="129"/>
      <c r="Q61" s="129"/>
      <c r="R61" s="335" t="s">
        <v>215</v>
      </c>
      <c r="S61" s="38">
        <v>0.08</v>
      </c>
      <c r="T61" s="39">
        <v>44018</v>
      </c>
      <c r="U61" s="285">
        <v>44036</v>
      </c>
      <c r="V61" s="275"/>
      <c r="W61" s="275"/>
      <c r="X61" s="275"/>
      <c r="Y61" s="275"/>
      <c r="Z61" s="4">
        <v>1</v>
      </c>
      <c r="AA61" s="40" t="s">
        <v>216</v>
      </c>
      <c r="AB61" s="29" t="s">
        <v>79</v>
      </c>
      <c r="AC61" s="29" t="str">
        <f t="shared" si="0"/>
        <v>Terminado</v>
      </c>
      <c r="AD61" s="216"/>
      <c r="AE61" s="79"/>
      <c r="AF61" s="112"/>
      <c r="AG61" s="112"/>
      <c r="AH61" s="188"/>
      <c r="AI61" s="168"/>
      <c r="AJ61" s="177" t="s">
        <v>1542</v>
      </c>
    </row>
    <row r="62" spans="1:36" ht="95.25" customHeight="1" x14ac:dyDescent="0.5">
      <c r="A62" s="37">
        <v>59</v>
      </c>
      <c r="B62" s="130"/>
      <c r="C62" s="130"/>
      <c r="D62" s="130"/>
      <c r="E62" s="130"/>
      <c r="F62" s="130"/>
      <c r="G62" s="123"/>
      <c r="H62" s="124"/>
      <c r="I62" s="124"/>
      <c r="J62" s="124"/>
      <c r="K62" s="124"/>
      <c r="L62" s="124"/>
      <c r="M62" s="124"/>
      <c r="N62" s="129"/>
      <c r="O62" s="129"/>
      <c r="P62" s="129"/>
      <c r="Q62" s="129"/>
      <c r="R62" s="335" t="s">
        <v>217</v>
      </c>
      <c r="S62" s="38">
        <v>0.09</v>
      </c>
      <c r="T62" s="39">
        <v>44037</v>
      </c>
      <c r="U62" s="285">
        <v>44071</v>
      </c>
      <c r="V62" s="275"/>
      <c r="W62" s="275"/>
      <c r="X62" s="275"/>
      <c r="Y62" s="275"/>
      <c r="Z62" s="4">
        <v>1</v>
      </c>
      <c r="AA62" s="40" t="s">
        <v>212</v>
      </c>
      <c r="AB62" s="29" t="s">
        <v>79</v>
      </c>
      <c r="AC62" s="29" t="str">
        <f t="shared" si="0"/>
        <v>Terminado</v>
      </c>
      <c r="AD62" s="216"/>
      <c r="AE62" s="79"/>
      <c r="AF62" s="112"/>
      <c r="AG62" s="112"/>
      <c r="AH62" s="188"/>
      <c r="AI62" s="168"/>
      <c r="AJ62" s="177" t="s">
        <v>1542</v>
      </c>
    </row>
    <row r="63" spans="1:36" ht="156" customHeight="1" x14ac:dyDescent="0.5">
      <c r="A63" s="37">
        <v>60</v>
      </c>
      <c r="B63" s="130"/>
      <c r="C63" s="130"/>
      <c r="D63" s="130"/>
      <c r="E63" s="130"/>
      <c r="F63" s="130"/>
      <c r="G63" s="123"/>
      <c r="H63" s="124"/>
      <c r="I63" s="124"/>
      <c r="J63" s="124"/>
      <c r="K63" s="124"/>
      <c r="L63" s="124"/>
      <c r="M63" s="124"/>
      <c r="N63" s="129"/>
      <c r="O63" s="129"/>
      <c r="P63" s="129"/>
      <c r="Q63" s="129"/>
      <c r="R63" s="335" t="s">
        <v>218</v>
      </c>
      <c r="S63" s="38">
        <v>0.08</v>
      </c>
      <c r="T63" s="39">
        <v>44072</v>
      </c>
      <c r="U63" s="285">
        <v>44196</v>
      </c>
      <c r="V63" s="275"/>
      <c r="W63" s="275"/>
      <c r="X63" s="275"/>
      <c r="Y63" s="275"/>
      <c r="Z63" s="4">
        <v>0.9</v>
      </c>
      <c r="AA63" s="40" t="s">
        <v>214</v>
      </c>
      <c r="AB63" s="29" t="s">
        <v>79</v>
      </c>
      <c r="AC63" s="29" t="str">
        <f t="shared" si="0"/>
        <v>En gestión</v>
      </c>
      <c r="AD63" s="216"/>
      <c r="AE63" s="79"/>
      <c r="AF63" s="112"/>
      <c r="AG63" s="112"/>
      <c r="AH63" s="188"/>
      <c r="AI63" s="168"/>
      <c r="AJ63" s="177" t="s">
        <v>1542</v>
      </c>
    </row>
    <row r="64" spans="1:36" ht="139" customHeight="1" x14ac:dyDescent="0.5">
      <c r="A64" s="37">
        <v>61</v>
      </c>
      <c r="B64" s="130"/>
      <c r="C64" s="130"/>
      <c r="D64" s="130"/>
      <c r="E64" s="130"/>
      <c r="F64" s="130"/>
      <c r="G64" s="123"/>
      <c r="H64" s="124"/>
      <c r="I64" s="124"/>
      <c r="J64" s="124"/>
      <c r="K64" s="124"/>
      <c r="L64" s="124"/>
      <c r="M64" s="124"/>
      <c r="N64" s="129"/>
      <c r="O64" s="129"/>
      <c r="P64" s="129"/>
      <c r="Q64" s="129"/>
      <c r="R64" s="335" t="s">
        <v>219</v>
      </c>
      <c r="S64" s="38">
        <v>0.08</v>
      </c>
      <c r="T64" s="39">
        <v>44075</v>
      </c>
      <c r="U64" s="285">
        <v>44092</v>
      </c>
      <c r="V64" s="275"/>
      <c r="W64" s="275"/>
      <c r="X64" s="275"/>
      <c r="Y64" s="275"/>
      <c r="Z64" s="4">
        <v>0</v>
      </c>
      <c r="AA64" s="40" t="s">
        <v>78</v>
      </c>
      <c r="AB64" s="29" t="s">
        <v>79</v>
      </c>
      <c r="AC64" s="29" t="str">
        <f t="shared" si="0"/>
        <v>Sin Iniciar</v>
      </c>
      <c r="AD64" s="216"/>
      <c r="AE64" s="79"/>
      <c r="AF64" s="112"/>
      <c r="AG64" s="112"/>
      <c r="AH64" s="188"/>
      <c r="AI64" s="168"/>
      <c r="AJ64" s="177" t="s">
        <v>1542</v>
      </c>
    </row>
    <row r="65" spans="1:36" ht="173" customHeight="1" x14ac:dyDescent="0.5">
      <c r="A65" s="37">
        <v>62</v>
      </c>
      <c r="B65" s="130"/>
      <c r="C65" s="130"/>
      <c r="D65" s="130"/>
      <c r="E65" s="130"/>
      <c r="F65" s="130"/>
      <c r="G65" s="123"/>
      <c r="H65" s="124"/>
      <c r="I65" s="124"/>
      <c r="J65" s="124"/>
      <c r="K65" s="124"/>
      <c r="L65" s="124"/>
      <c r="M65" s="124"/>
      <c r="N65" s="129"/>
      <c r="O65" s="129"/>
      <c r="P65" s="129"/>
      <c r="Q65" s="129"/>
      <c r="R65" s="335" t="s">
        <v>220</v>
      </c>
      <c r="S65" s="38">
        <v>0.09</v>
      </c>
      <c r="T65" s="39">
        <v>44093</v>
      </c>
      <c r="U65" s="285">
        <v>44120</v>
      </c>
      <c r="V65" s="275"/>
      <c r="W65" s="275"/>
      <c r="X65" s="275"/>
      <c r="Y65" s="275"/>
      <c r="Z65" s="4">
        <v>0</v>
      </c>
      <c r="AA65" s="40" t="s">
        <v>78</v>
      </c>
      <c r="AB65" s="29" t="s">
        <v>79</v>
      </c>
      <c r="AC65" s="29" t="str">
        <f t="shared" si="0"/>
        <v>Sin Iniciar</v>
      </c>
      <c r="AD65" s="216"/>
      <c r="AE65" s="79"/>
      <c r="AF65" s="112"/>
      <c r="AG65" s="112"/>
      <c r="AH65" s="188"/>
      <c r="AI65" s="168"/>
      <c r="AJ65" s="177" t="s">
        <v>1542</v>
      </c>
    </row>
    <row r="66" spans="1:36" ht="356" customHeight="1" x14ac:dyDescent="0.5">
      <c r="A66" s="37">
        <v>63</v>
      </c>
      <c r="B66" s="130"/>
      <c r="C66" s="130"/>
      <c r="D66" s="130"/>
      <c r="E66" s="130"/>
      <c r="F66" s="130"/>
      <c r="G66" s="123"/>
      <c r="H66" s="124"/>
      <c r="I66" s="124"/>
      <c r="J66" s="124"/>
      <c r="K66" s="124"/>
      <c r="L66" s="124"/>
      <c r="M66" s="124"/>
      <c r="N66" s="129"/>
      <c r="O66" s="129"/>
      <c r="P66" s="129"/>
      <c r="Q66" s="129"/>
      <c r="R66" s="335" t="s">
        <v>221</v>
      </c>
      <c r="S66" s="38">
        <v>0.08</v>
      </c>
      <c r="T66" s="39">
        <v>44121</v>
      </c>
      <c r="U66" s="285">
        <v>44196</v>
      </c>
      <c r="V66" s="275"/>
      <c r="W66" s="275"/>
      <c r="X66" s="275"/>
      <c r="Y66" s="275"/>
      <c r="Z66" s="4">
        <v>0</v>
      </c>
      <c r="AA66" s="40" t="s">
        <v>78</v>
      </c>
      <c r="AB66" s="29" t="s">
        <v>79</v>
      </c>
      <c r="AC66" s="29" t="str">
        <f t="shared" si="0"/>
        <v>Sin Iniciar</v>
      </c>
      <c r="AD66" s="216"/>
      <c r="AE66" s="79"/>
      <c r="AF66" s="112"/>
      <c r="AG66" s="112"/>
      <c r="AH66" s="162"/>
      <c r="AI66" s="167"/>
      <c r="AJ66" s="177" t="s">
        <v>1543</v>
      </c>
    </row>
    <row r="67" spans="1:36" ht="174" customHeight="1" x14ac:dyDescent="0.5">
      <c r="A67" s="37">
        <v>64</v>
      </c>
      <c r="B67" s="125" t="s">
        <v>169</v>
      </c>
      <c r="C67" s="125" t="s">
        <v>44</v>
      </c>
      <c r="D67" s="125"/>
      <c r="E67" s="125" t="s">
        <v>42</v>
      </c>
      <c r="F67" s="125" t="s">
        <v>299</v>
      </c>
      <c r="G67" s="126"/>
      <c r="H67" s="90" t="s">
        <v>44</v>
      </c>
      <c r="I67" s="90" t="s">
        <v>1608</v>
      </c>
      <c r="J67" s="90" t="s">
        <v>44</v>
      </c>
      <c r="K67" s="90" t="s">
        <v>173</v>
      </c>
      <c r="L67" s="90"/>
      <c r="M67" s="90"/>
      <c r="N67" s="358" t="s">
        <v>1605</v>
      </c>
      <c r="O67" s="121" t="s">
        <v>179</v>
      </c>
      <c r="P67" s="121">
        <f>+MIN(T67:T69)</f>
        <v>43862</v>
      </c>
      <c r="Q67" s="121">
        <f>MAX(U67:U69)</f>
        <v>44195</v>
      </c>
      <c r="R67" s="340" t="s">
        <v>222</v>
      </c>
      <c r="S67" s="52">
        <v>0.25</v>
      </c>
      <c r="T67" s="41">
        <v>43862</v>
      </c>
      <c r="U67" s="286">
        <v>43877</v>
      </c>
      <c r="V67" s="131">
        <v>0.5</v>
      </c>
      <c r="W67" s="131">
        <v>0.7</v>
      </c>
      <c r="X67" s="131">
        <v>0.9</v>
      </c>
      <c r="Y67" s="108">
        <v>1</v>
      </c>
      <c r="Z67" s="4">
        <v>1</v>
      </c>
      <c r="AA67" s="5" t="s">
        <v>94</v>
      </c>
      <c r="AB67" s="29" t="s">
        <v>64</v>
      </c>
      <c r="AC67" s="29" t="str">
        <f t="shared" si="0"/>
        <v>Terminado</v>
      </c>
      <c r="AD67" s="210" t="s">
        <v>1639</v>
      </c>
      <c r="AE67" s="79">
        <f>(S67*Z67)+(S68*Z68)+(S69*Z69)</f>
        <v>0.4</v>
      </c>
      <c r="AF67" s="112" t="s">
        <v>52</v>
      </c>
      <c r="AG67" s="112" t="str">
        <f>IF(AE67&lt;1%,"Sin iniciar",IF(AE67=100%,"Terminado","En gestión"))</f>
        <v>En gestión</v>
      </c>
      <c r="AH67" s="117" t="s">
        <v>1553</v>
      </c>
      <c r="AI67" s="169" t="s">
        <v>1618</v>
      </c>
      <c r="AJ67" s="206" t="s">
        <v>1544</v>
      </c>
    </row>
    <row r="68" spans="1:36" ht="236.5" customHeight="1" x14ac:dyDescent="0.5">
      <c r="A68" s="37">
        <v>65</v>
      </c>
      <c r="B68" s="125"/>
      <c r="C68" s="125"/>
      <c r="D68" s="125"/>
      <c r="E68" s="125"/>
      <c r="F68" s="125"/>
      <c r="G68" s="126"/>
      <c r="H68" s="90"/>
      <c r="I68" s="90"/>
      <c r="J68" s="90"/>
      <c r="K68" s="90"/>
      <c r="L68" s="90"/>
      <c r="M68" s="90"/>
      <c r="N68" s="359"/>
      <c r="O68" s="121"/>
      <c r="P68" s="121"/>
      <c r="Q68" s="121"/>
      <c r="R68" s="341" t="s">
        <v>223</v>
      </c>
      <c r="S68" s="52">
        <v>0.25</v>
      </c>
      <c r="T68" s="41">
        <v>43878</v>
      </c>
      <c r="U68" s="286">
        <v>44195</v>
      </c>
      <c r="V68" s="131"/>
      <c r="W68" s="131"/>
      <c r="X68" s="131"/>
      <c r="Y68" s="108"/>
      <c r="Z68" s="4">
        <v>0.2</v>
      </c>
      <c r="AA68" s="5" t="s">
        <v>224</v>
      </c>
      <c r="AB68" s="29" t="s">
        <v>51</v>
      </c>
      <c r="AC68" s="29" t="str">
        <f t="shared" ref="AC68:AC75" si="1">IF(Z68&lt;1%,"Sin Iniciar",IF(Z68=100%,"Terminado","En gestión"))</f>
        <v>En gestión</v>
      </c>
      <c r="AD68" s="210"/>
      <c r="AE68" s="79"/>
      <c r="AF68" s="112"/>
      <c r="AG68" s="112"/>
      <c r="AH68" s="118"/>
      <c r="AI68" s="170"/>
      <c r="AJ68" s="206" t="s">
        <v>1545</v>
      </c>
    </row>
    <row r="69" spans="1:36" ht="324.5" customHeight="1" x14ac:dyDescent="0.5">
      <c r="A69" s="37">
        <v>66</v>
      </c>
      <c r="B69" s="125"/>
      <c r="C69" s="125"/>
      <c r="D69" s="125"/>
      <c r="E69" s="125"/>
      <c r="F69" s="125"/>
      <c r="G69" s="126"/>
      <c r="H69" s="90"/>
      <c r="I69" s="90"/>
      <c r="J69" s="90"/>
      <c r="K69" s="90"/>
      <c r="L69" s="90"/>
      <c r="M69" s="90"/>
      <c r="N69" s="360"/>
      <c r="O69" s="121"/>
      <c r="P69" s="121"/>
      <c r="Q69" s="121"/>
      <c r="R69" s="341" t="s">
        <v>225</v>
      </c>
      <c r="S69" s="52">
        <v>0.5</v>
      </c>
      <c r="T69" s="41">
        <v>43922</v>
      </c>
      <c r="U69" s="286">
        <v>44195</v>
      </c>
      <c r="V69" s="131"/>
      <c r="W69" s="131"/>
      <c r="X69" s="131"/>
      <c r="Y69" s="108"/>
      <c r="Z69" s="4">
        <v>0.2</v>
      </c>
      <c r="AA69" s="5" t="s">
        <v>226</v>
      </c>
      <c r="AB69" s="29" t="s">
        <v>51</v>
      </c>
      <c r="AC69" s="29" t="str">
        <f t="shared" si="1"/>
        <v>En gestión</v>
      </c>
      <c r="AD69" s="210"/>
      <c r="AE69" s="79"/>
      <c r="AF69" s="112"/>
      <c r="AG69" s="112"/>
      <c r="AH69" s="119"/>
      <c r="AI69" s="171"/>
      <c r="AJ69" s="206" t="s">
        <v>1546</v>
      </c>
    </row>
    <row r="70" spans="1:36" ht="169" customHeight="1" x14ac:dyDescent="0.5">
      <c r="A70" s="37">
        <v>67</v>
      </c>
      <c r="B70" s="130" t="s">
        <v>169</v>
      </c>
      <c r="C70" s="130" t="s">
        <v>195</v>
      </c>
      <c r="D70" s="130" t="s">
        <v>196</v>
      </c>
      <c r="E70" s="130" t="s">
        <v>157</v>
      </c>
      <c r="F70" s="130">
        <v>0.7</v>
      </c>
      <c r="G70" s="123"/>
      <c r="H70" s="124" t="s">
        <v>44</v>
      </c>
      <c r="I70" s="124" t="s">
        <v>1608</v>
      </c>
      <c r="J70" s="124" t="s">
        <v>44</v>
      </c>
      <c r="K70" s="124" t="s">
        <v>173</v>
      </c>
      <c r="L70" s="124" t="s">
        <v>227</v>
      </c>
      <c r="M70" s="124"/>
      <c r="N70" s="124" t="s">
        <v>228</v>
      </c>
      <c r="O70" s="129" t="s">
        <v>179</v>
      </c>
      <c r="P70" s="129">
        <v>43832</v>
      </c>
      <c r="Q70" s="129">
        <f>MAX(U70:U72)</f>
        <v>44196</v>
      </c>
      <c r="R70" s="342" t="s">
        <v>229</v>
      </c>
      <c r="S70" s="38">
        <v>0.35</v>
      </c>
      <c r="T70" s="39">
        <v>43832</v>
      </c>
      <c r="U70" s="285">
        <v>43861</v>
      </c>
      <c r="V70" s="127">
        <v>0.7</v>
      </c>
      <c r="W70" s="127">
        <v>0.8</v>
      </c>
      <c r="X70" s="127">
        <v>0.9</v>
      </c>
      <c r="Y70" s="275">
        <v>1</v>
      </c>
      <c r="Z70" s="4">
        <v>1</v>
      </c>
      <c r="AA70" s="40" t="s">
        <v>94</v>
      </c>
      <c r="AB70" s="29" t="s">
        <v>64</v>
      </c>
      <c r="AC70" s="29" t="str">
        <f t="shared" si="1"/>
        <v>Terminado</v>
      </c>
      <c r="AD70" s="133" t="s">
        <v>230</v>
      </c>
      <c r="AE70" s="79">
        <f>(S70*Z70)+(S71*Z71)+(S72*Z72)</f>
        <v>0.77999999999999992</v>
      </c>
      <c r="AF70" s="112" t="s">
        <v>52</v>
      </c>
      <c r="AG70" s="112" t="str">
        <f>IF(AE70&lt;1%,"Sin iniciar",IF(AE70=100%,"Terminado","En gestión"))</f>
        <v>En gestión</v>
      </c>
      <c r="AH70" s="161" t="s">
        <v>1553</v>
      </c>
      <c r="AI70" s="166" t="s">
        <v>1619</v>
      </c>
      <c r="AJ70" s="177" t="s">
        <v>1547</v>
      </c>
    </row>
    <row r="71" spans="1:36" ht="282" customHeight="1" x14ac:dyDescent="0.5">
      <c r="A71" s="37">
        <v>68</v>
      </c>
      <c r="B71" s="130"/>
      <c r="C71" s="130"/>
      <c r="D71" s="130"/>
      <c r="E71" s="130"/>
      <c r="F71" s="130"/>
      <c r="G71" s="123"/>
      <c r="H71" s="124"/>
      <c r="I71" s="124"/>
      <c r="J71" s="124"/>
      <c r="K71" s="124"/>
      <c r="L71" s="124"/>
      <c r="M71" s="124"/>
      <c r="N71" s="124"/>
      <c r="O71" s="129"/>
      <c r="P71" s="129"/>
      <c r="Q71" s="129"/>
      <c r="R71" s="339" t="s">
        <v>231</v>
      </c>
      <c r="S71" s="38">
        <v>0.35</v>
      </c>
      <c r="T71" s="39">
        <v>43862</v>
      </c>
      <c r="U71" s="285">
        <v>43921</v>
      </c>
      <c r="V71" s="127"/>
      <c r="W71" s="127"/>
      <c r="X71" s="127"/>
      <c r="Y71" s="275"/>
      <c r="Z71" s="4">
        <v>0.8</v>
      </c>
      <c r="AA71" s="40" t="s">
        <v>232</v>
      </c>
      <c r="AB71" s="29" t="s">
        <v>64</v>
      </c>
      <c r="AC71" s="29" t="str">
        <f t="shared" si="1"/>
        <v>En gestión</v>
      </c>
      <c r="AD71" s="133"/>
      <c r="AE71" s="79"/>
      <c r="AF71" s="112"/>
      <c r="AG71" s="112"/>
      <c r="AH71" s="188"/>
      <c r="AI71" s="168"/>
      <c r="AJ71" s="177" t="s">
        <v>1548</v>
      </c>
    </row>
    <row r="72" spans="1:36" ht="344" customHeight="1" x14ac:dyDescent="0.5">
      <c r="A72" s="37">
        <v>69</v>
      </c>
      <c r="B72" s="130"/>
      <c r="C72" s="130"/>
      <c r="D72" s="130"/>
      <c r="E72" s="130"/>
      <c r="F72" s="130"/>
      <c r="G72" s="123"/>
      <c r="H72" s="124"/>
      <c r="I72" s="124"/>
      <c r="J72" s="124"/>
      <c r="K72" s="124"/>
      <c r="L72" s="124"/>
      <c r="M72" s="124"/>
      <c r="N72" s="124"/>
      <c r="O72" s="129"/>
      <c r="P72" s="129"/>
      <c r="Q72" s="129"/>
      <c r="R72" s="339" t="s">
        <v>233</v>
      </c>
      <c r="S72" s="38">
        <v>0.3</v>
      </c>
      <c r="T72" s="39">
        <v>43922</v>
      </c>
      <c r="U72" s="285">
        <v>44196</v>
      </c>
      <c r="V72" s="127"/>
      <c r="W72" s="127"/>
      <c r="X72" s="127"/>
      <c r="Y72" s="275"/>
      <c r="Z72" s="4">
        <v>0.5</v>
      </c>
      <c r="AA72" s="40" t="s">
        <v>234</v>
      </c>
      <c r="AB72" s="29" t="s">
        <v>51</v>
      </c>
      <c r="AC72" s="29" t="str">
        <f t="shared" si="1"/>
        <v>En gestión</v>
      </c>
      <c r="AD72" s="133"/>
      <c r="AE72" s="79"/>
      <c r="AF72" s="112"/>
      <c r="AG72" s="112"/>
      <c r="AH72" s="162"/>
      <c r="AI72" s="167"/>
      <c r="AJ72" s="177" t="s">
        <v>1549</v>
      </c>
    </row>
    <row r="73" spans="1:36" ht="307.5" customHeight="1" x14ac:dyDescent="0.5">
      <c r="A73" s="37">
        <v>70</v>
      </c>
      <c r="B73" s="125" t="s">
        <v>169</v>
      </c>
      <c r="C73" s="125" t="s">
        <v>44</v>
      </c>
      <c r="D73" s="125"/>
      <c r="E73" s="125" t="s">
        <v>42</v>
      </c>
      <c r="F73" s="125" t="s">
        <v>299</v>
      </c>
      <c r="G73" s="126" t="s">
        <v>172</v>
      </c>
      <c r="H73" s="90" t="s">
        <v>44</v>
      </c>
      <c r="I73" s="90" t="s">
        <v>44</v>
      </c>
      <c r="J73" s="90" t="s">
        <v>44</v>
      </c>
      <c r="K73" s="90" t="s">
        <v>173</v>
      </c>
      <c r="L73" s="90"/>
      <c r="M73" s="90"/>
      <c r="N73" s="90" t="s">
        <v>235</v>
      </c>
      <c r="O73" s="121" t="s">
        <v>82</v>
      </c>
      <c r="P73" s="121">
        <f>+MIN(T73:T75)</f>
        <v>43843</v>
      </c>
      <c r="Q73" s="121">
        <f>MAX(U73:U75)</f>
        <v>44104</v>
      </c>
      <c r="R73" s="340" t="s">
        <v>236</v>
      </c>
      <c r="S73" s="52">
        <v>0.35</v>
      </c>
      <c r="T73" s="41">
        <v>43843</v>
      </c>
      <c r="U73" s="286">
        <v>43875</v>
      </c>
      <c r="V73" s="108">
        <v>0.65</v>
      </c>
      <c r="W73" s="108">
        <v>0.75</v>
      </c>
      <c r="X73" s="108">
        <v>1</v>
      </c>
      <c r="Y73" s="108"/>
      <c r="Z73" s="4">
        <v>0.9</v>
      </c>
      <c r="AA73" s="5" t="s">
        <v>237</v>
      </c>
      <c r="AB73" s="29" t="s">
        <v>64</v>
      </c>
      <c r="AC73" s="29" t="str">
        <f t="shared" si="1"/>
        <v>En gestión</v>
      </c>
      <c r="AD73" s="210" t="s">
        <v>1640</v>
      </c>
      <c r="AE73" s="79">
        <f>(S73*Z73)+(S74*Z74)+(S75*Z75)</f>
        <v>0.63</v>
      </c>
      <c r="AF73" s="112" t="s">
        <v>52</v>
      </c>
      <c r="AG73" s="112" t="str">
        <f>IF(AE73&lt;1%,"Sin iniciar",IF(AE73=100%,"Terminado","En gestión"))</f>
        <v>En gestión</v>
      </c>
      <c r="AH73" s="117" t="s">
        <v>1553</v>
      </c>
      <c r="AI73" s="169" t="s">
        <v>1620</v>
      </c>
      <c r="AJ73" s="206" t="s">
        <v>1550</v>
      </c>
    </row>
    <row r="74" spans="1:36" ht="148" customHeight="1" x14ac:dyDescent="0.5">
      <c r="A74" s="37">
        <v>71</v>
      </c>
      <c r="B74" s="125"/>
      <c r="C74" s="125"/>
      <c r="D74" s="125"/>
      <c r="E74" s="125"/>
      <c r="F74" s="125"/>
      <c r="G74" s="126"/>
      <c r="H74" s="90"/>
      <c r="I74" s="90"/>
      <c r="J74" s="90"/>
      <c r="K74" s="90"/>
      <c r="L74" s="90"/>
      <c r="M74" s="90"/>
      <c r="N74" s="90"/>
      <c r="O74" s="121"/>
      <c r="P74" s="121"/>
      <c r="Q74" s="121"/>
      <c r="R74" s="341" t="s">
        <v>238</v>
      </c>
      <c r="S74" s="52">
        <v>0.35</v>
      </c>
      <c r="T74" s="41">
        <v>43876</v>
      </c>
      <c r="U74" s="286">
        <v>44089</v>
      </c>
      <c r="V74" s="108"/>
      <c r="W74" s="108"/>
      <c r="X74" s="108"/>
      <c r="Y74" s="108"/>
      <c r="Z74" s="4">
        <v>0.3</v>
      </c>
      <c r="AA74" s="5" t="s">
        <v>239</v>
      </c>
      <c r="AB74" s="29" t="s">
        <v>51</v>
      </c>
      <c r="AC74" s="29" t="str">
        <f t="shared" si="1"/>
        <v>En gestión</v>
      </c>
      <c r="AD74" s="210"/>
      <c r="AE74" s="83"/>
      <c r="AF74" s="112"/>
      <c r="AG74" s="112"/>
      <c r="AH74" s="118"/>
      <c r="AI74" s="170"/>
      <c r="AJ74" s="206" t="s">
        <v>1551</v>
      </c>
    </row>
    <row r="75" spans="1:36" ht="191.5" customHeight="1" x14ac:dyDescent="0.5">
      <c r="A75" s="37">
        <v>72</v>
      </c>
      <c r="B75" s="125"/>
      <c r="C75" s="125"/>
      <c r="D75" s="125"/>
      <c r="E75" s="125"/>
      <c r="F75" s="125"/>
      <c r="G75" s="126"/>
      <c r="H75" s="90"/>
      <c r="I75" s="90"/>
      <c r="J75" s="90"/>
      <c r="K75" s="90"/>
      <c r="L75" s="90"/>
      <c r="M75" s="90"/>
      <c r="N75" s="90"/>
      <c r="O75" s="121"/>
      <c r="P75" s="121"/>
      <c r="Q75" s="121"/>
      <c r="R75" s="343" t="s">
        <v>240</v>
      </c>
      <c r="S75" s="52">
        <v>0.3</v>
      </c>
      <c r="T75" s="41">
        <v>43907</v>
      </c>
      <c r="U75" s="286">
        <v>44104</v>
      </c>
      <c r="V75" s="108"/>
      <c r="W75" s="108"/>
      <c r="X75" s="108"/>
      <c r="Y75" s="108"/>
      <c r="Z75" s="4">
        <v>0.7</v>
      </c>
      <c r="AA75" s="5" t="s">
        <v>241</v>
      </c>
      <c r="AB75" s="29" t="s">
        <v>51</v>
      </c>
      <c r="AC75" s="29" t="str">
        <f t="shared" si="1"/>
        <v>En gestión</v>
      </c>
      <c r="AD75" s="210"/>
      <c r="AE75" s="83"/>
      <c r="AF75" s="112"/>
      <c r="AG75" s="112"/>
      <c r="AH75" s="119"/>
      <c r="AI75" s="171"/>
      <c r="AJ75" s="206" t="s">
        <v>1552</v>
      </c>
    </row>
    <row r="76" spans="1:36" ht="157" customHeight="1" x14ac:dyDescent="0.5">
      <c r="A76" s="37">
        <v>73</v>
      </c>
      <c r="B76" s="389" t="s">
        <v>242</v>
      </c>
      <c r="C76" s="130" t="s">
        <v>57</v>
      </c>
      <c r="D76" s="130" t="s">
        <v>58</v>
      </c>
      <c r="E76" s="130" t="s">
        <v>42</v>
      </c>
      <c r="F76" s="130" t="s">
        <v>299</v>
      </c>
      <c r="G76" s="123" t="s">
        <v>243</v>
      </c>
      <c r="H76" s="124" t="s">
        <v>244</v>
      </c>
      <c r="I76" s="124" t="s">
        <v>245</v>
      </c>
      <c r="J76" s="124" t="s">
        <v>245</v>
      </c>
      <c r="K76" s="124" t="s">
        <v>246</v>
      </c>
      <c r="L76" s="124"/>
      <c r="M76" s="124"/>
      <c r="N76" s="124" t="s">
        <v>247</v>
      </c>
      <c r="O76" s="129" t="s">
        <v>248</v>
      </c>
      <c r="P76" s="129">
        <v>43862</v>
      </c>
      <c r="Q76" s="129">
        <f>MAX(U76:U78)</f>
        <v>44090</v>
      </c>
      <c r="R76" s="335" t="s">
        <v>249</v>
      </c>
      <c r="S76" s="43">
        <v>0.25</v>
      </c>
      <c r="T76" s="273">
        <v>43862</v>
      </c>
      <c r="U76" s="276">
        <v>43921</v>
      </c>
      <c r="V76" s="275">
        <v>0.25</v>
      </c>
      <c r="W76" s="127">
        <v>0.5</v>
      </c>
      <c r="X76" s="127">
        <v>1</v>
      </c>
      <c r="Y76" s="275"/>
      <c r="Z76" s="3">
        <v>1</v>
      </c>
      <c r="AA76" s="40" t="s">
        <v>94</v>
      </c>
      <c r="AB76" s="29" t="s">
        <v>64</v>
      </c>
      <c r="AC76" s="29" t="s">
        <v>64</v>
      </c>
      <c r="AD76" s="217" t="s">
        <v>94</v>
      </c>
      <c r="AE76" s="79">
        <f>(S76*Z76)+(S77*Z77)+(S78*Z78)</f>
        <v>0.755</v>
      </c>
      <c r="AF76" s="112" t="s">
        <v>52</v>
      </c>
      <c r="AG76" s="112" t="str">
        <f>IF(AE76&lt;1%,"Sin iniciar",IF(AE76=100%,"Terminado","En gestión"))</f>
        <v>En gestión</v>
      </c>
      <c r="AH76" s="161" t="s">
        <v>1553</v>
      </c>
      <c r="AI76" s="166" t="s">
        <v>1621</v>
      </c>
      <c r="AJ76" s="177" t="s">
        <v>1554</v>
      </c>
    </row>
    <row r="77" spans="1:36" ht="201.5" customHeight="1" x14ac:dyDescent="0.5">
      <c r="A77" s="37">
        <v>74</v>
      </c>
      <c r="B77" s="390"/>
      <c r="C77" s="130"/>
      <c r="D77" s="130"/>
      <c r="E77" s="130"/>
      <c r="F77" s="130"/>
      <c r="G77" s="123"/>
      <c r="H77" s="124"/>
      <c r="I77" s="124"/>
      <c r="J77" s="124"/>
      <c r="K77" s="124"/>
      <c r="L77" s="124"/>
      <c r="M77" s="124"/>
      <c r="N77" s="124"/>
      <c r="O77" s="129"/>
      <c r="P77" s="129"/>
      <c r="Q77" s="129"/>
      <c r="R77" s="335" t="s">
        <v>250</v>
      </c>
      <c r="S77" s="43">
        <v>0.4</v>
      </c>
      <c r="T77" s="273">
        <v>43922</v>
      </c>
      <c r="U77" s="276">
        <v>44012</v>
      </c>
      <c r="V77" s="275"/>
      <c r="W77" s="127"/>
      <c r="X77" s="127"/>
      <c r="Y77" s="275"/>
      <c r="Z77" s="3">
        <v>1</v>
      </c>
      <c r="AA77" s="231" t="s">
        <v>251</v>
      </c>
      <c r="AB77" s="29" t="s">
        <v>64</v>
      </c>
      <c r="AC77" s="29" t="s">
        <v>64</v>
      </c>
      <c r="AD77" s="218" t="s">
        <v>251</v>
      </c>
      <c r="AE77" s="83"/>
      <c r="AF77" s="112"/>
      <c r="AG77" s="112"/>
      <c r="AH77" s="188"/>
      <c r="AI77" s="168"/>
      <c r="AJ77" s="177" t="s">
        <v>1555</v>
      </c>
    </row>
    <row r="78" spans="1:36" ht="230" customHeight="1" x14ac:dyDescent="0.5">
      <c r="A78" s="37">
        <v>75</v>
      </c>
      <c r="B78" s="391"/>
      <c r="C78" s="130"/>
      <c r="D78" s="130"/>
      <c r="E78" s="130"/>
      <c r="F78" s="130"/>
      <c r="G78" s="123"/>
      <c r="H78" s="124"/>
      <c r="I78" s="124"/>
      <c r="J78" s="124"/>
      <c r="K78" s="124"/>
      <c r="L78" s="124"/>
      <c r="M78" s="124"/>
      <c r="N78" s="124"/>
      <c r="O78" s="129"/>
      <c r="P78" s="129"/>
      <c r="Q78" s="129"/>
      <c r="R78" s="335" t="s">
        <v>252</v>
      </c>
      <c r="S78" s="43">
        <v>0.35</v>
      </c>
      <c r="T78" s="273">
        <v>43862</v>
      </c>
      <c r="U78" s="276">
        <v>44090</v>
      </c>
      <c r="V78" s="275"/>
      <c r="W78" s="127"/>
      <c r="X78" s="127"/>
      <c r="Y78" s="275"/>
      <c r="Z78" s="3">
        <v>0.3</v>
      </c>
      <c r="AA78" s="231" t="s">
        <v>253</v>
      </c>
      <c r="AB78" s="29" t="s">
        <v>51</v>
      </c>
      <c r="AC78" s="29" t="s">
        <v>51</v>
      </c>
      <c r="AD78" s="218" t="s">
        <v>253</v>
      </c>
      <c r="AE78" s="83"/>
      <c r="AF78" s="112"/>
      <c r="AG78" s="112"/>
      <c r="AH78" s="162"/>
      <c r="AI78" s="167"/>
      <c r="AJ78" s="177" t="s">
        <v>1556</v>
      </c>
    </row>
    <row r="79" spans="1:36" ht="213" customHeight="1" x14ac:dyDescent="0.5">
      <c r="A79" s="37">
        <v>76</v>
      </c>
      <c r="B79" s="392" t="s">
        <v>242</v>
      </c>
      <c r="C79" s="125" t="s">
        <v>57</v>
      </c>
      <c r="D79" s="125" t="s">
        <v>58</v>
      </c>
      <c r="E79" s="125" t="s">
        <v>42</v>
      </c>
      <c r="F79" s="125" t="s">
        <v>299</v>
      </c>
      <c r="G79" s="126" t="s">
        <v>254</v>
      </c>
      <c r="H79" s="90" t="s">
        <v>255</v>
      </c>
      <c r="I79" s="90" t="s">
        <v>256</v>
      </c>
      <c r="J79" s="90" t="s">
        <v>44</v>
      </c>
      <c r="K79" s="90" t="s">
        <v>257</v>
      </c>
      <c r="L79" s="90"/>
      <c r="M79" s="90"/>
      <c r="N79" s="90" t="s">
        <v>258</v>
      </c>
      <c r="O79" s="121" t="s">
        <v>248</v>
      </c>
      <c r="P79" s="121">
        <v>43862</v>
      </c>
      <c r="Q79" s="121">
        <f>MAX(U79:U80)</f>
        <v>44196</v>
      </c>
      <c r="R79" s="338" t="s">
        <v>259</v>
      </c>
      <c r="S79" s="283">
        <v>0.25</v>
      </c>
      <c r="T79" s="42">
        <v>43862</v>
      </c>
      <c r="U79" s="284">
        <v>44090</v>
      </c>
      <c r="V79" s="108">
        <v>0.25</v>
      </c>
      <c r="W79" s="108">
        <v>0.5</v>
      </c>
      <c r="X79" s="108">
        <v>0.75</v>
      </c>
      <c r="Y79" s="108">
        <v>1</v>
      </c>
      <c r="Z79" s="3">
        <v>0.5</v>
      </c>
      <c r="AA79" s="232" t="s">
        <v>260</v>
      </c>
      <c r="AB79" s="29" t="s">
        <v>51</v>
      </c>
      <c r="AC79" s="29" t="s">
        <v>51</v>
      </c>
      <c r="AD79" s="219" t="s">
        <v>260</v>
      </c>
      <c r="AE79" s="79">
        <f>(S79*Z79)+(S80*Z80)</f>
        <v>0.5</v>
      </c>
      <c r="AF79" s="112" t="s">
        <v>52</v>
      </c>
      <c r="AG79" s="112" t="str">
        <f>IF(AE79&lt;1%,"Sin iniciar",IF(AE79=100%,"Terminado","En gestión"))</f>
        <v>En gestión</v>
      </c>
      <c r="AH79" s="117" t="s">
        <v>1553</v>
      </c>
      <c r="AI79" s="169" t="s">
        <v>1622</v>
      </c>
      <c r="AJ79" s="206" t="s">
        <v>1557</v>
      </c>
    </row>
    <row r="80" spans="1:36" ht="281" customHeight="1" x14ac:dyDescent="0.5">
      <c r="A80" s="37">
        <v>77</v>
      </c>
      <c r="B80" s="393"/>
      <c r="C80" s="125"/>
      <c r="D80" s="125"/>
      <c r="E80" s="125"/>
      <c r="F80" s="125"/>
      <c r="G80" s="126"/>
      <c r="H80" s="90"/>
      <c r="I80" s="90"/>
      <c r="J80" s="90"/>
      <c r="K80" s="90"/>
      <c r="L80" s="90"/>
      <c r="M80" s="90"/>
      <c r="N80" s="90"/>
      <c r="O80" s="121"/>
      <c r="P80" s="121"/>
      <c r="Q80" s="121"/>
      <c r="R80" s="338" t="s">
        <v>261</v>
      </c>
      <c r="S80" s="283">
        <v>0.75</v>
      </c>
      <c r="T80" s="42">
        <v>43922</v>
      </c>
      <c r="U80" s="284">
        <v>44196</v>
      </c>
      <c r="V80" s="108"/>
      <c r="W80" s="108"/>
      <c r="X80" s="108"/>
      <c r="Y80" s="108"/>
      <c r="Z80" s="3">
        <v>0.5</v>
      </c>
      <c r="AA80" s="232" t="s">
        <v>262</v>
      </c>
      <c r="AB80" s="29" t="s">
        <v>51</v>
      </c>
      <c r="AC80" s="29" t="s">
        <v>51</v>
      </c>
      <c r="AD80" s="219" t="s">
        <v>262</v>
      </c>
      <c r="AE80" s="83"/>
      <c r="AF80" s="112"/>
      <c r="AG80" s="112"/>
      <c r="AH80" s="119"/>
      <c r="AI80" s="192"/>
      <c r="AJ80" s="206" t="s">
        <v>1558</v>
      </c>
    </row>
    <row r="81" spans="1:36" ht="245.5" customHeight="1" x14ac:dyDescent="0.5">
      <c r="A81" s="37">
        <v>78</v>
      </c>
      <c r="B81" s="389" t="s">
        <v>242</v>
      </c>
      <c r="C81" s="130" t="s">
        <v>57</v>
      </c>
      <c r="D81" s="130" t="s">
        <v>58</v>
      </c>
      <c r="E81" s="130" t="s">
        <v>42</v>
      </c>
      <c r="F81" s="130" t="s">
        <v>299</v>
      </c>
      <c r="G81" s="123" t="s">
        <v>263</v>
      </c>
      <c r="H81" s="124" t="s">
        <v>244</v>
      </c>
      <c r="I81" s="124" t="s">
        <v>44</v>
      </c>
      <c r="J81" s="124" t="s">
        <v>44</v>
      </c>
      <c r="K81" s="124" t="s">
        <v>246</v>
      </c>
      <c r="L81" s="124" t="s">
        <v>264</v>
      </c>
      <c r="M81" s="124" t="s">
        <v>265</v>
      </c>
      <c r="N81" s="124" t="s">
        <v>266</v>
      </c>
      <c r="O81" s="129" t="s">
        <v>248</v>
      </c>
      <c r="P81" s="129">
        <v>43862</v>
      </c>
      <c r="Q81" s="129">
        <f>MAX(U81:U83)</f>
        <v>44196</v>
      </c>
      <c r="R81" s="335" t="s">
        <v>267</v>
      </c>
      <c r="S81" s="43">
        <v>0.45</v>
      </c>
      <c r="T81" s="273">
        <v>43862</v>
      </c>
      <c r="U81" s="276">
        <v>44196</v>
      </c>
      <c r="V81" s="275">
        <v>0.4</v>
      </c>
      <c r="W81" s="275">
        <v>0.6</v>
      </c>
      <c r="X81" s="275">
        <v>0.8</v>
      </c>
      <c r="Y81" s="275">
        <v>1</v>
      </c>
      <c r="Z81" s="3">
        <v>0.6</v>
      </c>
      <c r="AA81" s="231" t="s">
        <v>268</v>
      </c>
      <c r="AB81" s="29" t="s">
        <v>51</v>
      </c>
      <c r="AC81" s="29" t="s">
        <v>51</v>
      </c>
      <c r="AD81" s="218" t="s">
        <v>268</v>
      </c>
      <c r="AE81" s="79">
        <f>(S81*Z81)+(S82*Z82)+(S83*Z83)</f>
        <v>0.5</v>
      </c>
      <c r="AF81" s="112" t="s">
        <v>52</v>
      </c>
      <c r="AG81" s="112" t="str">
        <f>IF(AE81&lt;1%,"Sin iniciar",IF(AE81=100%,"Terminado","En gestión"))</f>
        <v>En gestión</v>
      </c>
      <c r="AH81" s="161" t="s">
        <v>1553</v>
      </c>
      <c r="AI81" s="166" t="s">
        <v>1623</v>
      </c>
      <c r="AJ81" s="177" t="s">
        <v>1559</v>
      </c>
    </row>
    <row r="82" spans="1:36" ht="185" customHeight="1" x14ac:dyDescent="0.5">
      <c r="A82" s="37">
        <v>79</v>
      </c>
      <c r="B82" s="390"/>
      <c r="C82" s="130"/>
      <c r="D82" s="130"/>
      <c r="E82" s="130"/>
      <c r="F82" s="130"/>
      <c r="G82" s="123"/>
      <c r="H82" s="124"/>
      <c r="I82" s="124"/>
      <c r="J82" s="124"/>
      <c r="K82" s="124"/>
      <c r="L82" s="124"/>
      <c r="M82" s="124"/>
      <c r="N82" s="124"/>
      <c r="O82" s="129"/>
      <c r="P82" s="129"/>
      <c r="Q82" s="129"/>
      <c r="R82" s="335" t="s">
        <v>269</v>
      </c>
      <c r="S82" s="43">
        <v>0.3</v>
      </c>
      <c r="T82" s="273">
        <v>43862</v>
      </c>
      <c r="U82" s="276">
        <v>44196</v>
      </c>
      <c r="V82" s="275"/>
      <c r="W82" s="275"/>
      <c r="X82" s="275"/>
      <c r="Y82" s="275"/>
      <c r="Z82" s="3">
        <v>0.6</v>
      </c>
      <c r="AA82" s="231" t="s">
        <v>270</v>
      </c>
      <c r="AB82" s="29" t="s">
        <v>51</v>
      </c>
      <c r="AC82" s="29" t="s">
        <v>51</v>
      </c>
      <c r="AD82" s="218" t="s">
        <v>270</v>
      </c>
      <c r="AE82" s="79"/>
      <c r="AF82" s="112"/>
      <c r="AG82" s="112"/>
      <c r="AH82" s="188"/>
      <c r="AI82" s="183"/>
      <c r="AJ82" s="177" t="s">
        <v>1560</v>
      </c>
    </row>
    <row r="83" spans="1:36" ht="190" customHeight="1" x14ac:dyDescent="0.5">
      <c r="A83" s="37">
        <v>80</v>
      </c>
      <c r="B83" s="391"/>
      <c r="C83" s="130"/>
      <c r="D83" s="130"/>
      <c r="E83" s="130"/>
      <c r="F83" s="130"/>
      <c r="G83" s="123"/>
      <c r="H83" s="124"/>
      <c r="I83" s="124"/>
      <c r="J83" s="124"/>
      <c r="K83" s="124"/>
      <c r="L83" s="124"/>
      <c r="M83" s="124"/>
      <c r="N83" s="124"/>
      <c r="O83" s="129"/>
      <c r="P83" s="129"/>
      <c r="Q83" s="129"/>
      <c r="R83" s="335" t="s">
        <v>271</v>
      </c>
      <c r="S83" s="43">
        <v>0.25</v>
      </c>
      <c r="T83" s="273">
        <v>43862</v>
      </c>
      <c r="U83" s="276">
        <v>44196</v>
      </c>
      <c r="V83" s="275"/>
      <c r="W83" s="275"/>
      <c r="X83" s="275"/>
      <c r="Y83" s="275"/>
      <c r="Z83" s="3">
        <v>0.2</v>
      </c>
      <c r="AA83" s="231" t="s">
        <v>272</v>
      </c>
      <c r="AB83" s="29" t="s">
        <v>51</v>
      </c>
      <c r="AC83" s="29" t="s">
        <v>51</v>
      </c>
      <c r="AD83" s="218" t="s">
        <v>273</v>
      </c>
      <c r="AE83" s="79"/>
      <c r="AF83" s="112"/>
      <c r="AG83" s="112"/>
      <c r="AH83" s="162"/>
      <c r="AI83" s="184"/>
      <c r="AJ83" s="177" t="s">
        <v>1561</v>
      </c>
    </row>
    <row r="84" spans="1:36" ht="161.5" customHeight="1" x14ac:dyDescent="0.5">
      <c r="A84" s="37">
        <v>81</v>
      </c>
      <c r="B84" s="392" t="s">
        <v>242</v>
      </c>
      <c r="C84" s="125" t="s">
        <v>308</v>
      </c>
      <c r="D84" s="125" t="s">
        <v>274</v>
      </c>
      <c r="E84" s="125" t="s">
        <v>42</v>
      </c>
      <c r="F84" s="125" t="s">
        <v>299</v>
      </c>
      <c r="G84" s="126" t="s">
        <v>275</v>
      </c>
      <c r="H84" s="90" t="s">
        <v>244</v>
      </c>
      <c r="I84" s="90" t="s">
        <v>44</v>
      </c>
      <c r="J84" s="90" t="s">
        <v>44</v>
      </c>
      <c r="K84" s="90" t="s">
        <v>246</v>
      </c>
      <c r="L84" s="90"/>
      <c r="M84" s="90"/>
      <c r="N84" s="90" t="s">
        <v>276</v>
      </c>
      <c r="O84" s="121" t="s">
        <v>248</v>
      </c>
      <c r="P84" s="121">
        <v>43862</v>
      </c>
      <c r="Q84" s="121">
        <f>MAX(U84:U88)</f>
        <v>44196</v>
      </c>
      <c r="R84" s="338" t="s">
        <v>277</v>
      </c>
      <c r="S84" s="283">
        <v>0.3</v>
      </c>
      <c r="T84" s="42">
        <v>43862</v>
      </c>
      <c r="U84" s="284">
        <v>44196</v>
      </c>
      <c r="V84" s="108">
        <v>0.25</v>
      </c>
      <c r="W84" s="108">
        <v>0.4</v>
      </c>
      <c r="X84" s="108">
        <v>0.8</v>
      </c>
      <c r="Y84" s="108">
        <v>1</v>
      </c>
      <c r="Z84" s="3">
        <v>1</v>
      </c>
      <c r="AA84" s="232" t="s">
        <v>278</v>
      </c>
      <c r="AB84" s="29" t="s">
        <v>51</v>
      </c>
      <c r="AC84" s="29" t="s">
        <v>64</v>
      </c>
      <c r="AD84" s="219" t="s">
        <v>278</v>
      </c>
      <c r="AE84" s="79">
        <f>(S84*Z84)+(S85*Z85)+(S86*Z86)+(S87*Z87)+(S88*Z88)</f>
        <v>0.46</v>
      </c>
      <c r="AF84" s="112" t="s">
        <v>52</v>
      </c>
      <c r="AG84" s="112" t="str">
        <f>IF(AE84&lt;1%,"Sin iniciar",IF(AE84=100%,"Terminado","En gestión"))</f>
        <v>En gestión</v>
      </c>
      <c r="AH84" s="117" t="s">
        <v>1553</v>
      </c>
      <c r="AI84" s="169" t="s">
        <v>1624</v>
      </c>
      <c r="AJ84" s="206" t="s">
        <v>1562</v>
      </c>
    </row>
    <row r="85" spans="1:36" ht="139.5" customHeight="1" x14ac:dyDescent="0.5">
      <c r="A85" s="37">
        <v>82</v>
      </c>
      <c r="B85" s="394"/>
      <c r="C85" s="125"/>
      <c r="D85" s="125"/>
      <c r="E85" s="125"/>
      <c r="F85" s="125"/>
      <c r="G85" s="126"/>
      <c r="H85" s="90"/>
      <c r="I85" s="90"/>
      <c r="J85" s="90"/>
      <c r="K85" s="90"/>
      <c r="L85" s="90"/>
      <c r="M85" s="90"/>
      <c r="N85" s="90"/>
      <c r="O85" s="121"/>
      <c r="P85" s="121"/>
      <c r="Q85" s="121"/>
      <c r="R85" s="338" t="s">
        <v>279</v>
      </c>
      <c r="S85" s="283">
        <v>0.2</v>
      </c>
      <c r="T85" s="42">
        <v>43951</v>
      </c>
      <c r="U85" s="284">
        <v>44196</v>
      </c>
      <c r="V85" s="108"/>
      <c r="W85" s="108"/>
      <c r="X85" s="108"/>
      <c r="Y85" s="108"/>
      <c r="Z85" s="3">
        <v>0.4</v>
      </c>
      <c r="AA85" s="232" t="s">
        <v>280</v>
      </c>
      <c r="AB85" s="29" t="s">
        <v>51</v>
      </c>
      <c r="AC85" s="29" t="s">
        <v>51</v>
      </c>
      <c r="AD85" s="219" t="s">
        <v>280</v>
      </c>
      <c r="AE85" s="79"/>
      <c r="AF85" s="112"/>
      <c r="AG85" s="112"/>
      <c r="AH85" s="118"/>
      <c r="AI85" s="193"/>
      <c r="AJ85" s="206" t="s">
        <v>1563</v>
      </c>
    </row>
    <row r="86" spans="1:36" ht="88" customHeight="1" x14ac:dyDescent="0.5">
      <c r="A86" s="37">
        <v>83</v>
      </c>
      <c r="B86" s="394"/>
      <c r="C86" s="125"/>
      <c r="D86" s="125"/>
      <c r="E86" s="125"/>
      <c r="F86" s="125"/>
      <c r="G86" s="126"/>
      <c r="H86" s="90"/>
      <c r="I86" s="90"/>
      <c r="J86" s="90"/>
      <c r="K86" s="90"/>
      <c r="L86" s="90"/>
      <c r="M86" s="90"/>
      <c r="N86" s="90"/>
      <c r="O86" s="121"/>
      <c r="P86" s="121"/>
      <c r="Q86" s="121"/>
      <c r="R86" s="338" t="s">
        <v>281</v>
      </c>
      <c r="S86" s="283">
        <v>0.15</v>
      </c>
      <c r="T86" s="42">
        <v>44012</v>
      </c>
      <c r="U86" s="284">
        <v>44196</v>
      </c>
      <c r="V86" s="108"/>
      <c r="W86" s="108"/>
      <c r="X86" s="108"/>
      <c r="Y86" s="108"/>
      <c r="Z86" s="3">
        <v>0</v>
      </c>
      <c r="AA86" s="233" t="s">
        <v>78</v>
      </c>
      <c r="AB86" s="29" t="s">
        <v>51</v>
      </c>
      <c r="AC86" s="29" t="str">
        <f>IF(Z86&lt;1%,"Sin Iniciar",IF(Z86=100%,"Terminado","En gestión"))</f>
        <v>Sin Iniciar</v>
      </c>
      <c r="AD86" s="220" t="s">
        <v>78</v>
      </c>
      <c r="AE86" s="79"/>
      <c r="AF86" s="112"/>
      <c r="AG86" s="112"/>
      <c r="AH86" s="118"/>
      <c r="AI86" s="193"/>
      <c r="AJ86" s="206" t="s">
        <v>1564</v>
      </c>
    </row>
    <row r="87" spans="1:36" ht="115" customHeight="1" x14ac:dyDescent="0.5">
      <c r="A87" s="37">
        <v>84</v>
      </c>
      <c r="B87" s="394"/>
      <c r="C87" s="125"/>
      <c r="D87" s="125"/>
      <c r="E87" s="125"/>
      <c r="F87" s="125"/>
      <c r="G87" s="126"/>
      <c r="H87" s="90"/>
      <c r="I87" s="90"/>
      <c r="J87" s="90"/>
      <c r="K87" s="90"/>
      <c r="L87" s="90"/>
      <c r="M87" s="90"/>
      <c r="N87" s="90"/>
      <c r="O87" s="121"/>
      <c r="P87" s="121"/>
      <c r="Q87" s="121"/>
      <c r="R87" s="338" t="s">
        <v>282</v>
      </c>
      <c r="S87" s="283">
        <v>0.15</v>
      </c>
      <c r="T87" s="42">
        <v>44012</v>
      </c>
      <c r="U87" s="284">
        <v>44196</v>
      </c>
      <c r="V87" s="108"/>
      <c r="W87" s="108"/>
      <c r="X87" s="108"/>
      <c r="Y87" s="108"/>
      <c r="Z87" s="3">
        <v>0</v>
      </c>
      <c r="AA87" s="233" t="s">
        <v>78</v>
      </c>
      <c r="AB87" s="29" t="s">
        <v>51</v>
      </c>
      <c r="AC87" s="29" t="str">
        <f>IF(Z87&lt;1%,"Sin Iniciar",IF(Z87=100%,"Terminado","En gestión"))</f>
        <v>Sin Iniciar</v>
      </c>
      <c r="AD87" s="220" t="s">
        <v>78</v>
      </c>
      <c r="AE87" s="79"/>
      <c r="AF87" s="112"/>
      <c r="AG87" s="112"/>
      <c r="AH87" s="118"/>
      <c r="AI87" s="193"/>
      <c r="AJ87" s="206" t="s">
        <v>1565</v>
      </c>
    </row>
    <row r="88" spans="1:36" ht="148" customHeight="1" x14ac:dyDescent="0.5">
      <c r="A88" s="37">
        <v>85</v>
      </c>
      <c r="B88" s="393"/>
      <c r="C88" s="125"/>
      <c r="D88" s="125"/>
      <c r="E88" s="125"/>
      <c r="F88" s="125"/>
      <c r="G88" s="126"/>
      <c r="H88" s="90"/>
      <c r="I88" s="90"/>
      <c r="J88" s="90"/>
      <c r="K88" s="90"/>
      <c r="L88" s="90"/>
      <c r="M88" s="90"/>
      <c r="N88" s="90"/>
      <c r="O88" s="121"/>
      <c r="P88" s="121"/>
      <c r="Q88" s="121"/>
      <c r="R88" s="338" t="s">
        <v>283</v>
      </c>
      <c r="S88" s="283">
        <v>0.2</v>
      </c>
      <c r="T88" s="42">
        <v>43922</v>
      </c>
      <c r="U88" s="284">
        <v>44196</v>
      </c>
      <c r="V88" s="108"/>
      <c r="W88" s="108"/>
      <c r="X88" s="108"/>
      <c r="Y88" s="108"/>
      <c r="Z88" s="3">
        <v>0.4</v>
      </c>
      <c r="AA88" s="232" t="s">
        <v>280</v>
      </c>
      <c r="AB88" s="29" t="s">
        <v>51</v>
      </c>
      <c r="AC88" s="29" t="s">
        <v>51</v>
      </c>
      <c r="AD88" s="219" t="s">
        <v>280</v>
      </c>
      <c r="AE88" s="79"/>
      <c r="AF88" s="112"/>
      <c r="AG88" s="112"/>
      <c r="AH88" s="119"/>
      <c r="AI88" s="192"/>
      <c r="AJ88" s="206" t="s">
        <v>1566</v>
      </c>
    </row>
    <row r="89" spans="1:36" ht="101" customHeight="1" x14ac:dyDescent="0.5">
      <c r="A89" s="37">
        <v>86</v>
      </c>
      <c r="B89" s="389" t="s">
        <v>242</v>
      </c>
      <c r="C89" s="130" t="s">
        <v>102</v>
      </c>
      <c r="D89" s="130" t="s">
        <v>122</v>
      </c>
      <c r="E89" s="130" t="s">
        <v>42</v>
      </c>
      <c r="F89" s="130" t="s">
        <v>299</v>
      </c>
      <c r="G89" s="123" t="s">
        <v>284</v>
      </c>
      <c r="H89" s="124" t="s">
        <v>244</v>
      </c>
      <c r="I89" s="124" t="s">
        <v>285</v>
      </c>
      <c r="J89" s="124" t="s">
        <v>44</v>
      </c>
      <c r="K89" s="124" t="s">
        <v>246</v>
      </c>
      <c r="L89" s="124"/>
      <c r="M89" s="124"/>
      <c r="N89" s="124" t="s">
        <v>286</v>
      </c>
      <c r="O89" s="129" t="s">
        <v>248</v>
      </c>
      <c r="P89" s="129">
        <v>43862</v>
      </c>
      <c r="Q89" s="129">
        <f>MAX(U89:U90)</f>
        <v>44196</v>
      </c>
      <c r="R89" s="335" t="s">
        <v>287</v>
      </c>
      <c r="S89" s="43">
        <v>0.25</v>
      </c>
      <c r="T89" s="273">
        <v>43862</v>
      </c>
      <c r="U89" s="276">
        <v>43889</v>
      </c>
      <c r="V89" s="275">
        <v>0.25</v>
      </c>
      <c r="W89" s="275">
        <v>0.5</v>
      </c>
      <c r="X89" s="275">
        <v>0.8</v>
      </c>
      <c r="Y89" s="275">
        <v>1</v>
      </c>
      <c r="Z89" s="3">
        <v>1</v>
      </c>
      <c r="AA89" s="233" t="s">
        <v>94</v>
      </c>
      <c r="AB89" s="29" t="s">
        <v>64</v>
      </c>
      <c r="AC89" s="29" t="s">
        <v>64</v>
      </c>
      <c r="AD89" s="220" t="s">
        <v>94</v>
      </c>
      <c r="AE89" s="79">
        <f>(S89*Z89)+(S90*Z90)</f>
        <v>0.625</v>
      </c>
      <c r="AF89" s="112" t="s">
        <v>52</v>
      </c>
      <c r="AG89" s="112" t="str">
        <f>IF(AE89&lt;1%,"Sin iniciar",IF(AE89=100%,"Terminado","En gestión"))</f>
        <v>En gestión</v>
      </c>
      <c r="AH89" s="161" t="s">
        <v>1553</v>
      </c>
      <c r="AI89" s="166" t="s">
        <v>1625</v>
      </c>
      <c r="AJ89" s="177" t="s">
        <v>1567</v>
      </c>
    </row>
    <row r="90" spans="1:36" ht="375" x14ac:dyDescent="0.5">
      <c r="A90" s="37">
        <v>87</v>
      </c>
      <c r="B90" s="391"/>
      <c r="C90" s="130"/>
      <c r="D90" s="130"/>
      <c r="E90" s="130"/>
      <c r="F90" s="130"/>
      <c r="G90" s="123"/>
      <c r="H90" s="124"/>
      <c r="I90" s="124"/>
      <c r="J90" s="124"/>
      <c r="K90" s="124"/>
      <c r="L90" s="124"/>
      <c r="M90" s="124"/>
      <c r="N90" s="124"/>
      <c r="O90" s="129"/>
      <c r="P90" s="129"/>
      <c r="Q90" s="129"/>
      <c r="R90" s="335" t="s">
        <v>288</v>
      </c>
      <c r="S90" s="43">
        <v>0.75</v>
      </c>
      <c r="T90" s="273">
        <v>43862</v>
      </c>
      <c r="U90" s="276">
        <v>44196</v>
      </c>
      <c r="V90" s="275"/>
      <c r="W90" s="275"/>
      <c r="X90" s="275"/>
      <c r="Y90" s="275"/>
      <c r="Z90" s="3">
        <v>0.5</v>
      </c>
      <c r="AA90" s="231" t="s">
        <v>289</v>
      </c>
      <c r="AB90" s="29" t="s">
        <v>51</v>
      </c>
      <c r="AC90" s="29" t="s">
        <v>51</v>
      </c>
      <c r="AD90" s="218" t="s">
        <v>289</v>
      </c>
      <c r="AE90" s="79"/>
      <c r="AF90" s="112"/>
      <c r="AG90" s="112"/>
      <c r="AH90" s="162"/>
      <c r="AI90" s="184"/>
      <c r="AJ90" s="177" t="s">
        <v>1568</v>
      </c>
    </row>
    <row r="91" spans="1:36" ht="168.5" customHeight="1" x14ac:dyDescent="0.5">
      <c r="A91" s="37">
        <v>88</v>
      </c>
      <c r="B91" s="358" t="s">
        <v>290</v>
      </c>
      <c r="C91" s="90" t="s">
        <v>325</v>
      </c>
      <c r="D91" s="90" t="s">
        <v>291</v>
      </c>
      <c r="E91" s="90" t="s">
        <v>157</v>
      </c>
      <c r="F91" s="125">
        <v>7.0000000000000007E-2</v>
      </c>
      <c r="G91" s="361" t="s">
        <v>292</v>
      </c>
      <c r="H91" s="90" t="s">
        <v>44</v>
      </c>
      <c r="I91" s="90" t="s">
        <v>44</v>
      </c>
      <c r="J91" s="90" t="s">
        <v>293</v>
      </c>
      <c r="K91" s="90" t="s">
        <v>294</v>
      </c>
      <c r="L91" s="90" t="s">
        <v>295</v>
      </c>
      <c r="M91" s="90"/>
      <c r="N91" s="90" t="s">
        <v>296</v>
      </c>
      <c r="O91" s="90" t="s">
        <v>82</v>
      </c>
      <c r="P91" s="121">
        <f>MIN(T91:T92)</f>
        <v>44013</v>
      </c>
      <c r="Q91" s="121">
        <f>MAX(U91:U92)</f>
        <v>44196</v>
      </c>
      <c r="R91" s="340" t="s">
        <v>297</v>
      </c>
      <c r="S91" s="52">
        <v>0.4</v>
      </c>
      <c r="T91" s="287">
        <v>44013</v>
      </c>
      <c r="U91" s="288">
        <v>44196</v>
      </c>
      <c r="V91" s="108">
        <v>0</v>
      </c>
      <c r="W91" s="108">
        <v>0</v>
      </c>
      <c r="X91" s="108">
        <v>0.5</v>
      </c>
      <c r="Y91" s="108">
        <v>1</v>
      </c>
      <c r="Z91" s="4">
        <v>0</v>
      </c>
      <c r="AA91" s="5" t="s">
        <v>78</v>
      </c>
      <c r="AB91" s="29" t="s">
        <v>79</v>
      </c>
      <c r="AC91" s="29" t="str">
        <f t="shared" ref="AC91:AC105" si="2">IF(Z91&lt;1%,"Sin Iniciar",IF(Z91=100%,"Terminado","En gestión"))</f>
        <v>Sin Iniciar</v>
      </c>
      <c r="AD91" s="221" t="s">
        <v>78</v>
      </c>
      <c r="AE91" s="79">
        <f>(S91*Z91)+(S92*Z92)</f>
        <v>0</v>
      </c>
      <c r="AF91" s="112" t="s">
        <v>79</v>
      </c>
      <c r="AG91" s="112" t="str">
        <f>IF(AE91&lt;1%,"Sin iniciar",IF(AE91=100%,"Terminado","En gestión"))</f>
        <v>Sin iniciar</v>
      </c>
      <c r="AH91" s="117" t="s">
        <v>1474</v>
      </c>
      <c r="AI91" s="172" t="s">
        <v>1469</v>
      </c>
      <c r="AJ91" s="208" t="s">
        <v>1470</v>
      </c>
    </row>
    <row r="92" spans="1:36" ht="132.5" customHeight="1" x14ac:dyDescent="0.5">
      <c r="A92" s="37">
        <v>89</v>
      </c>
      <c r="B92" s="360"/>
      <c r="C92" s="90"/>
      <c r="D92" s="90"/>
      <c r="E92" s="90"/>
      <c r="F92" s="125"/>
      <c r="G92" s="361"/>
      <c r="H92" s="90"/>
      <c r="I92" s="90"/>
      <c r="J92" s="90"/>
      <c r="K92" s="90"/>
      <c r="L92" s="90"/>
      <c r="M92" s="90"/>
      <c r="N92" s="90"/>
      <c r="O92" s="90"/>
      <c r="P92" s="121"/>
      <c r="Q92" s="121"/>
      <c r="R92" s="340" t="s">
        <v>298</v>
      </c>
      <c r="S92" s="52">
        <v>0.6</v>
      </c>
      <c r="T92" s="287">
        <v>44013</v>
      </c>
      <c r="U92" s="288">
        <v>44196</v>
      </c>
      <c r="V92" s="108"/>
      <c r="W92" s="108"/>
      <c r="X92" s="108"/>
      <c r="Y92" s="108"/>
      <c r="Z92" s="4">
        <v>0</v>
      </c>
      <c r="AA92" s="5" t="s">
        <v>78</v>
      </c>
      <c r="AB92" s="29" t="s">
        <v>79</v>
      </c>
      <c r="AC92" s="29" t="str">
        <f t="shared" si="2"/>
        <v>Sin Iniciar</v>
      </c>
      <c r="AD92" s="221" t="s">
        <v>78</v>
      </c>
      <c r="AE92" s="79"/>
      <c r="AF92" s="112"/>
      <c r="AG92" s="112"/>
      <c r="AH92" s="119"/>
      <c r="AI92" s="172" t="s">
        <v>1469</v>
      </c>
      <c r="AJ92" s="208" t="s">
        <v>1471</v>
      </c>
    </row>
    <row r="93" spans="1:36" ht="409.5" customHeight="1" x14ac:dyDescent="0.5">
      <c r="A93" s="37">
        <v>90</v>
      </c>
      <c r="B93" s="395" t="s">
        <v>290</v>
      </c>
      <c r="C93" s="124" t="s">
        <v>308</v>
      </c>
      <c r="D93" s="124" t="s">
        <v>274</v>
      </c>
      <c r="E93" s="124" t="s">
        <v>42</v>
      </c>
      <c r="F93" s="130" t="s">
        <v>299</v>
      </c>
      <c r="G93" s="362" t="s">
        <v>300</v>
      </c>
      <c r="H93" s="124" t="s">
        <v>44</v>
      </c>
      <c r="I93" s="124" t="s">
        <v>44</v>
      </c>
      <c r="J93" s="124" t="s">
        <v>301</v>
      </c>
      <c r="K93" s="124" t="s">
        <v>294</v>
      </c>
      <c r="L93" s="124" t="s">
        <v>295</v>
      </c>
      <c r="M93" s="124"/>
      <c r="N93" s="124" t="s">
        <v>302</v>
      </c>
      <c r="O93" s="124" t="s">
        <v>82</v>
      </c>
      <c r="P93" s="129">
        <v>43837</v>
      </c>
      <c r="Q93" s="129">
        <f>MAX(U93:U94)</f>
        <v>44169</v>
      </c>
      <c r="R93" s="342" t="s">
        <v>303</v>
      </c>
      <c r="S93" s="38">
        <v>0.5</v>
      </c>
      <c r="T93" s="289">
        <v>43837</v>
      </c>
      <c r="U93" s="290">
        <v>44169</v>
      </c>
      <c r="V93" s="275">
        <v>0.3</v>
      </c>
      <c r="W93" s="275">
        <v>0.53</v>
      </c>
      <c r="X93" s="275">
        <v>0.79</v>
      </c>
      <c r="Y93" s="275">
        <v>1</v>
      </c>
      <c r="Z93" s="4">
        <v>0.43</v>
      </c>
      <c r="AA93" s="40" t="s">
        <v>304</v>
      </c>
      <c r="AB93" s="29" t="s">
        <v>51</v>
      </c>
      <c r="AC93" s="29" t="str">
        <f t="shared" si="2"/>
        <v>En gestión</v>
      </c>
      <c r="AD93" s="217" t="s">
        <v>304</v>
      </c>
      <c r="AE93" s="79">
        <f>(S93*Z93)+(S94*Z94)</f>
        <v>0.43</v>
      </c>
      <c r="AF93" s="112" t="s">
        <v>52</v>
      </c>
      <c r="AG93" s="112" t="str">
        <f>IF(AE93&lt;1%,"Sin iniciar",IF(AE93=100%,"Terminado","En gestión"))</f>
        <v>En gestión</v>
      </c>
      <c r="AH93" s="161" t="s">
        <v>1474</v>
      </c>
      <c r="AI93" s="173" t="s">
        <v>1472</v>
      </c>
      <c r="AJ93" s="177" t="s">
        <v>1473</v>
      </c>
    </row>
    <row r="94" spans="1:36" ht="386.25" customHeight="1" x14ac:dyDescent="0.5">
      <c r="A94" s="37">
        <v>91</v>
      </c>
      <c r="B94" s="396"/>
      <c r="C94" s="124"/>
      <c r="D94" s="124"/>
      <c r="E94" s="124"/>
      <c r="F94" s="130"/>
      <c r="G94" s="362"/>
      <c r="H94" s="124"/>
      <c r="I94" s="124"/>
      <c r="J94" s="124"/>
      <c r="K94" s="124"/>
      <c r="L94" s="124"/>
      <c r="M94" s="124"/>
      <c r="N94" s="124"/>
      <c r="O94" s="124"/>
      <c r="P94" s="129"/>
      <c r="Q94" s="129"/>
      <c r="R94" s="342" t="s">
        <v>305</v>
      </c>
      <c r="S94" s="38">
        <v>0.5</v>
      </c>
      <c r="T94" s="289">
        <v>43837</v>
      </c>
      <c r="U94" s="290">
        <v>44169</v>
      </c>
      <c r="V94" s="275"/>
      <c r="W94" s="275"/>
      <c r="X94" s="275"/>
      <c r="Y94" s="275"/>
      <c r="Z94" s="4">
        <v>0.43</v>
      </c>
      <c r="AA94" s="40" t="s">
        <v>306</v>
      </c>
      <c r="AB94" s="29" t="s">
        <v>51</v>
      </c>
      <c r="AC94" s="29" t="str">
        <f t="shared" si="2"/>
        <v>En gestión</v>
      </c>
      <c r="AD94" s="217" t="s">
        <v>306</v>
      </c>
      <c r="AE94" s="79"/>
      <c r="AF94" s="112"/>
      <c r="AG94" s="112"/>
      <c r="AH94" s="162"/>
      <c r="AI94" s="173" t="s">
        <v>1472</v>
      </c>
      <c r="AJ94" s="177" t="s">
        <v>1475</v>
      </c>
    </row>
    <row r="95" spans="1:36" ht="272" customHeight="1" x14ac:dyDescent="0.5">
      <c r="A95" s="37">
        <v>92</v>
      </c>
      <c r="B95" s="392" t="s">
        <v>307</v>
      </c>
      <c r="C95" s="125" t="s">
        <v>308</v>
      </c>
      <c r="D95" s="125" t="s">
        <v>274</v>
      </c>
      <c r="E95" s="125" t="s">
        <v>42</v>
      </c>
      <c r="F95" s="125" t="s">
        <v>299</v>
      </c>
      <c r="G95" s="126" t="s">
        <v>309</v>
      </c>
      <c r="H95" s="90" t="s">
        <v>44</v>
      </c>
      <c r="I95" s="90" t="s">
        <v>44</v>
      </c>
      <c r="J95" s="90" t="s">
        <v>44</v>
      </c>
      <c r="K95" s="90" t="s">
        <v>310</v>
      </c>
      <c r="L95" s="90"/>
      <c r="M95" s="90" t="s">
        <v>265</v>
      </c>
      <c r="N95" s="90" t="s">
        <v>311</v>
      </c>
      <c r="O95" s="121" t="s">
        <v>46</v>
      </c>
      <c r="P95" s="121">
        <v>43832</v>
      </c>
      <c r="Q95" s="121">
        <f>MAX(U95:U97)</f>
        <v>44196</v>
      </c>
      <c r="R95" s="338" t="s">
        <v>312</v>
      </c>
      <c r="S95" s="283">
        <v>0.2</v>
      </c>
      <c r="T95" s="291">
        <v>43861</v>
      </c>
      <c r="U95" s="292">
        <v>43983</v>
      </c>
      <c r="V95" s="108">
        <v>0.3</v>
      </c>
      <c r="W95" s="131">
        <v>0.6</v>
      </c>
      <c r="X95" s="131">
        <v>0.8</v>
      </c>
      <c r="Y95" s="108">
        <v>1</v>
      </c>
      <c r="Z95" s="3">
        <v>1</v>
      </c>
      <c r="AA95" s="232" t="s">
        <v>94</v>
      </c>
      <c r="AB95" s="29" t="s">
        <v>64</v>
      </c>
      <c r="AC95" s="29" t="str">
        <f t="shared" si="2"/>
        <v>Terminado</v>
      </c>
      <c r="AD95" s="219" t="s">
        <v>94</v>
      </c>
      <c r="AE95" s="79">
        <f>(S95*Z95)+(S96*Z96)+(S97*Z97)</f>
        <v>0.44</v>
      </c>
      <c r="AF95" s="112" t="s">
        <v>52</v>
      </c>
      <c r="AG95" s="112" t="str">
        <f>IF(AE95&lt;1%,"Sin iniciar",IF(AE95=100%,"Terminado","En gestión"))</f>
        <v>En gestión</v>
      </c>
      <c r="AH95" s="189" t="s">
        <v>1613</v>
      </c>
      <c r="AI95" s="174" t="s">
        <v>1320</v>
      </c>
      <c r="AJ95" s="206" t="s">
        <v>1321</v>
      </c>
    </row>
    <row r="96" spans="1:36" ht="273" customHeight="1" x14ac:dyDescent="0.5">
      <c r="A96" s="37">
        <v>93</v>
      </c>
      <c r="B96" s="394"/>
      <c r="C96" s="125"/>
      <c r="D96" s="125"/>
      <c r="E96" s="125"/>
      <c r="F96" s="125"/>
      <c r="G96" s="126"/>
      <c r="H96" s="90"/>
      <c r="I96" s="90"/>
      <c r="J96" s="90"/>
      <c r="K96" s="90"/>
      <c r="L96" s="90"/>
      <c r="M96" s="90"/>
      <c r="N96" s="90"/>
      <c r="O96" s="121"/>
      <c r="P96" s="121"/>
      <c r="Q96" s="121"/>
      <c r="R96" s="338" t="s">
        <v>313</v>
      </c>
      <c r="S96" s="283">
        <v>0.6</v>
      </c>
      <c r="T96" s="291">
        <v>43953</v>
      </c>
      <c r="U96" s="292">
        <v>44104</v>
      </c>
      <c r="V96" s="108"/>
      <c r="W96" s="131"/>
      <c r="X96" s="131"/>
      <c r="Y96" s="108"/>
      <c r="Z96" s="3">
        <v>0.4</v>
      </c>
      <c r="AA96" s="232" t="s">
        <v>314</v>
      </c>
      <c r="AB96" s="29" t="s">
        <v>51</v>
      </c>
      <c r="AC96" s="29" t="str">
        <f t="shared" si="2"/>
        <v>En gestión</v>
      </c>
      <c r="AD96" s="219" t="s">
        <v>314</v>
      </c>
      <c r="AE96" s="79"/>
      <c r="AF96" s="112"/>
      <c r="AG96" s="112"/>
      <c r="AH96" s="190"/>
      <c r="AI96" s="174" t="s">
        <v>1320</v>
      </c>
      <c r="AJ96" s="206" t="s">
        <v>1322</v>
      </c>
    </row>
    <row r="97" spans="1:36" ht="119" customHeight="1" x14ac:dyDescent="0.5">
      <c r="A97" s="37">
        <v>94</v>
      </c>
      <c r="B97" s="393"/>
      <c r="C97" s="125"/>
      <c r="D97" s="125"/>
      <c r="E97" s="125"/>
      <c r="F97" s="125"/>
      <c r="G97" s="126"/>
      <c r="H97" s="90"/>
      <c r="I97" s="90"/>
      <c r="J97" s="90"/>
      <c r="K97" s="90"/>
      <c r="L97" s="90"/>
      <c r="M97" s="90"/>
      <c r="N97" s="90"/>
      <c r="O97" s="121"/>
      <c r="P97" s="121"/>
      <c r="Q97" s="121"/>
      <c r="R97" s="338" t="s">
        <v>315</v>
      </c>
      <c r="S97" s="283">
        <v>0.2</v>
      </c>
      <c r="T97" s="291">
        <v>44105</v>
      </c>
      <c r="U97" s="292">
        <v>44196</v>
      </c>
      <c r="V97" s="108"/>
      <c r="W97" s="131"/>
      <c r="X97" s="131"/>
      <c r="Y97" s="108"/>
      <c r="Z97" s="3">
        <v>0</v>
      </c>
      <c r="AA97" s="233" t="s">
        <v>78</v>
      </c>
      <c r="AB97" s="29" t="s">
        <v>79</v>
      </c>
      <c r="AC97" s="29" t="str">
        <f t="shared" si="2"/>
        <v>Sin Iniciar</v>
      </c>
      <c r="AD97" s="220" t="s">
        <v>78</v>
      </c>
      <c r="AE97" s="79"/>
      <c r="AF97" s="112"/>
      <c r="AG97" s="112"/>
      <c r="AH97" s="191"/>
      <c r="AI97" s="174" t="s">
        <v>1323</v>
      </c>
      <c r="AJ97" s="206" t="s">
        <v>1324</v>
      </c>
    </row>
    <row r="98" spans="1:36" ht="240.5" customHeight="1" x14ac:dyDescent="0.5">
      <c r="A98" s="37">
        <v>95</v>
      </c>
      <c r="B98" s="389" t="s">
        <v>307</v>
      </c>
      <c r="C98" s="130" t="s">
        <v>40</v>
      </c>
      <c r="D98" s="130" t="s">
        <v>41</v>
      </c>
      <c r="E98" s="130" t="s">
        <v>42</v>
      </c>
      <c r="F98" s="130" t="s">
        <v>299</v>
      </c>
      <c r="G98" s="123" t="s">
        <v>316</v>
      </c>
      <c r="H98" s="124" t="s">
        <v>44</v>
      </c>
      <c r="I98" s="124" t="s">
        <v>44</v>
      </c>
      <c r="J98" s="124" t="s">
        <v>44</v>
      </c>
      <c r="K98" s="124" t="s">
        <v>317</v>
      </c>
      <c r="L98" s="124" t="s">
        <v>318</v>
      </c>
      <c r="M98" s="124"/>
      <c r="N98" s="124" t="s">
        <v>319</v>
      </c>
      <c r="O98" s="129" t="s">
        <v>46</v>
      </c>
      <c r="P98" s="129">
        <v>43861</v>
      </c>
      <c r="Q98" s="129">
        <f>MAX(U98:U100)</f>
        <v>44196</v>
      </c>
      <c r="R98" s="335" t="s">
        <v>320</v>
      </c>
      <c r="S98" s="43">
        <v>0.5</v>
      </c>
      <c r="T98" s="279">
        <v>43861</v>
      </c>
      <c r="U98" s="280">
        <v>43951</v>
      </c>
      <c r="V98" s="275">
        <v>0.3</v>
      </c>
      <c r="W98" s="275">
        <v>0.6</v>
      </c>
      <c r="X98" s="275">
        <v>0.8</v>
      </c>
      <c r="Y98" s="275">
        <v>1</v>
      </c>
      <c r="Z98" s="3">
        <v>1</v>
      </c>
      <c r="AA98" s="231" t="s">
        <v>321</v>
      </c>
      <c r="AB98" s="29" t="s">
        <v>64</v>
      </c>
      <c r="AC98" s="29" t="str">
        <f t="shared" si="2"/>
        <v>Terminado</v>
      </c>
      <c r="AD98" s="218" t="s">
        <v>321</v>
      </c>
      <c r="AE98" s="79">
        <f>(S98*Z98)+(S99*Z99)+(S100*Z100)</f>
        <v>0.8</v>
      </c>
      <c r="AF98" s="112" t="s">
        <v>52</v>
      </c>
      <c r="AG98" s="112" t="str">
        <f>IF(AE98&lt;1%,"Sin iniciar",IF(AE98=100%,"Terminado","En gestión"))</f>
        <v>En gestión</v>
      </c>
      <c r="AH98" s="161" t="s">
        <v>1613</v>
      </c>
      <c r="AI98" s="175" t="s">
        <v>1320</v>
      </c>
      <c r="AJ98" s="177" t="s">
        <v>1325</v>
      </c>
    </row>
    <row r="99" spans="1:36" ht="266.5" customHeight="1" x14ac:dyDescent="0.5">
      <c r="A99" s="37">
        <v>96</v>
      </c>
      <c r="B99" s="390"/>
      <c r="C99" s="130"/>
      <c r="D99" s="130"/>
      <c r="E99" s="130"/>
      <c r="F99" s="130"/>
      <c r="G99" s="123"/>
      <c r="H99" s="124"/>
      <c r="I99" s="124"/>
      <c r="J99" s="124"/>
      <c r="K99" s="124"/>
      <c r="L99" s="124"/>
      <c r="M99" s="124"/>
      <c r="N99" s="124"/>
      <c r="O99" s="129"/>
      <c r="P99" s="129"/>
      <c r="Q99" s="129"/>
      <c r="R99" s="335" t="s">
        <v>322</v>
      </c>
      <c r="S99" s="43">
        <v>0.3</v>
      </c>
      <c r="T99" s="279">
        <v>43955</v>
      </c>
      <c r="U99" s="280">
        <v>44043</v>
      </c>
      <c r="V99" s="275"/>
      <c r="W99" s="275"/>
      <c r="X99" s="275"/>
      <c r="Y99" s="275"/>
      <c r="Z99" s="3">
        <v>1</v>
      </c>
      <c r="AA99" s="231" t="s">
        <v>323</v>
      </c>
      <c r="AB99" s="29" t="s">
        <v>51</v>
      </c>
      <c r="AC99" s="29" t="str">
        <f t="shared" si="2"/>
        <v>Terminado</v>
      </c>
      <c r="AD99" s="218" t="s">
        <v>323</v>
      </c>
      <c r="AE99" s="79"/>
      <c r="AF99" s="112"/>
      <c r="AG99" s="112"/>
      <c r="AH99" s="188"/>
      <c r="AI99" s="175" t="s">
        <v>1320</v>
      </c>
      <c r="AJ99" s="177" t="s">
        <v>1326</v>
      </c>
    </row>
    <row r="100" spans="1:36" ht="131" customHeight="1" x14ac:dyDescent="0.5">
      <c r="A100" s="37">
        <v>97</v>
      </c>
      <c r="B100" s="391"/>
      <c r="C100" s="130"/>
      <c r="D100" s="130"/>
      <c r="E100" s="130"/>
      <c r="F100" s="130"/>
      <c r="G100" s="123"/>
      <c r="H100" s="124"/>
      <c r="I100" s="124"/>
      <c r="J100" s="124"/>
      <c r="K100" s="124"/>
      <c r="L100" s="124"/>
      <c r="M100" s="124"/>
      <c r="N100" s="124"/>
      <c r="O100" s="129"/>
      <c r="P100" s="129"/>
      <c r="Q100" s="129"/>
      <c r="R100" s="335" t="s">
        <v>324</v>
      </c>
      <c r="S100" s="43">
        <v>0.2</v>
      </c>
      <c r="T100" s="279">
        <v>44046</v>
      </c>
      <c r="U100" s="280">
        <v>44196</v>
      </c>
      <c r="V100" s="275"/>
      <c r="W100" s="275"/>
      <c r="X100" s="275"/>
      <c r="Y100" s="275"/>
      <c r="Z100" s="3">
        <v>0</v>
      </c>
      <c r="AA100" s="40" t="s">
        <v>78</v>
      </c>
      <c r="AB100" s="29" t="s">
        <v>79</v>
      </c>
      <c r="AC100" s="29" t="str">
        <f t="shared" si="2"/>
        <v>Sin Iniciar</v>
      </c>
      <c r="AD100" s="217" t="s">
        <v>78</v>
      </c>
      <c r="AE100" s="79"/>
      <c r="AF100" s="112"/>
      <c r="AG100" s="112"/>
      <c r="AH100" s="162"/>
      <c r="AI100" s="175" t="s">
        <v>1323</v>
      </c>
      <c r="AJ100" s="177" t="s">
        <v>1327</v>
      </c>
    </row>
    <row r="101" spans="1:36" ht="200" customHeight="1" x14ac:dyDescent="0.5">
      <c r="A101" s="37">
        <v>98</v>
      </c>
      <c r="B101" s="392" t="s">
        <v>307</v>
      </c>
      <c r="C101" s="91" t="s">
        <v>325</v>
      </c>
      <c r="D101" s="91" t="s">
        <v>291</v>
      </c>
      <c r="E101" s="125" t="s">
        <v>42</v>
      </c>
      <c r="F101" s="91" t="s">
        <v>299</v>
      </c>
      <c r="G101" s="126" t="s">
        <v>326</v>
      </c>
      <c r="H101" s="78" t="s">
        <v>44</v>
      </c>
      <c r="I101" s="78" t="s">
        <v>44</v>
      </c>
      <c r="J101" s="78" t="s">
        <v>44</v>
      </c>
      <c r="K101" s="78" t="s">
        <v>317</v>
      </c>
      <c r="L101" s="90"/>
      <c r="M101" s="90"/>
      <c r="N101" s="78" t="s">
        <v>327</v>
      </c>
      <c r="O101" s="89" t="s">
        <v>46</v>
      </c>
      <c r="P101" s="89">
        <v>43861</v>
      </c>
      <c r="Q101" s="89">
        <f>MAX(U101:U103)</f>
        <v>44104</v>
      </c>
      <c r="R101" s="334" t="s">
        <v>328</v>
      </c>
      <c r="S101" s="11">
        <v>0.3</v>
      </c>
      <c r="T101" s="293">
        <v>43861</v>
      </c>
      <c r="U101" s="294">
        <v>43921</v>
      </c>
      <c r="V101" s="108">
        <v>0.3</v>
      </c>
      <c r="W101" s="108">
        <v>0.6</v>
      </c>
      <c r="X101" s="108">
        <v>1</v>
      </c>
      <c r="Y101" s="108">
        <v>1</v>
      </c>
      <c r="Z101" s="3">
        <v>1</v>
      </c>
      <c r="AA101" s="232" t="s">
        <v>94</v>
      </c>
      <c r="AB101" s="29" t="s">
        <v>64</v>
      </c>
      <c r="AC101" s="29" t="str">
        <f t="shared" si="2"/>
        <v>Terminado</v>
      </c>
      <c r="AD101" s="219" t="s">
        <v>94</v>
      </c>
      <c r="AE101" s="79">
        <f>(S101*Z101)+(S102*Z102)+(S103*Z103)</f>
        <v>0.60000000000000009</v>
      </c>
      <c r="AF101" s="112" t="s">
        <v>52</v>
      </c>
      <c r="AG101" s="112" t="str">
        <f>IF(AE101&lt;1%,"Sin iniciar",IF(AE101=100%,"Terminado","En gestión"))</f>
        <v>En gestión</v>
      </c>
      <c r="AH101" s="189" t="s">
        <v>1613</v>
      </c>
      <c r="AI101" s="174" t="s">
        <v>1320</v>
      </c>
      <c r="AJ101" s="206" t="s">
        <v>1328</v>
      </c>
    </row>
    <row r="102" spans="1:36" ht="211.5" customHeight="1" x14ac:dyDescent="0.5">
      <c r="A102" s="37">
        <v>99</v>
      </c>
      <c r="B102" s="394"/>
      <c r="C102" s="91"/>
      <c r="D102" s="91"/>
      <c r="E102" s="125"/>
      <c r="F102" s="91"/>
      <c r="G102" s="126"/>
      <c r="H102" s="78"/>
      <c r="I102" s="78"/>
      <c r="J102" s="78"/>
      <c r="K102" s="78"/>
      <c r="L102" s="90"/>
      <c r="M102" s="90"/>
      <c r="N102" s="78"/>
      <c r="O102" s="89"/>
      <c r="P102" s="89"/>
      <c r="Q102" s="89"/>
      <c r="R102" s="334" t="s">
        <v>329</v>
      </c>
      <c r="S102" s="11">
        <v>0.4</v>
      </c>
      <c r="T102" s="293">
        <v>43922</v>
      </c>
      <c r="U102" s="294">
        <v>44043</v>
      </c>
      <c r="V102" s="108"/>
      <c r="W102" s="108"/>
      <c r="X102" s="108"/>
      <c r="Y102" s="108"/>
      <c r="Z102" s="3">
        <v>0.75</v>
      </c>
      <c r="AA102" s="232" t="s">
        <v>330</v>
      </c>
      <c r="AB102" s="29" t="s">
        <v>51</v>
      </c>
      <c r="AC102" s="29" t="str">
        <f t="shared" si="2"/>
        <v>En gestión</v>
      </c>
      <c r="AD102" s="219" t="s">
        <v>331</v>
      </c>
      <c r="AE102" s="79"/>
      <c r="AF102" s="112"/>
      <c r="AG102" s="112"/>
      <c r="AH102" s="190"/>
      <c r="AI102" s="174" t="s">
        <v>1320</v>
      </c>
      <c r="AJ102" s="206" t="s">
        <v>1329</v>
      </c>
    </row>
    <row r="103" spans="1:36" ht="63" x14ac:dyDescent="0.5">
      <c r="A103" s="37">
        <v>100</v>
      </c>
      <c r="B103" s="393"/>
      <c r="C103" s="91"/>
      <c r="D103" s="91"/>
      <c r="E103" s="125"/>
      <c r="F103" s="91"/>
      <c r="G103" s="126"/>
      <c r="H103" s="78"/>
      <c r="I103" s="78"/>
      <c r="J103" s="78"/>
      <c r="K103" s="78"/>
      <c r="L103" s="90"/>
      <c r="M103" s="90"/>
      <c r="N103" s="78"/>
      <c r="O103" s="89"/>
      <c r="P103" s="89"/>
      <c r="Q103" s="89"/>
      <c r="R103" s="334" t="s">
        <v>332</v>
      </c>
      <c r="S103" s="11">
        <v>0.3</v>
      </c>
      <c r="T103" s="2">
        <v>44046</v>
      </c>
      <c r="U103" s="272">
        <v>44104</v>
      </c>
      <c r="V103" s="108"/>
      <c r="W103" s="108"/>
      <c r="X103" s="108"/>
      <c r="Y103" s="108"/>
      <c r="Z103" s="3">
        <v>0</v>
      </c>
      <c r="AA103" s="233" t="s">
        <v>78</v>
      </c>
      <c r="AB103" s="29" t="s">
        <v>79</v>
      </c>
      <c r="AC103" s="29" t="str">
        <f t="shared" si="2"/>
        <v>Sin Iniciar</v>
      </c>
      <c r="AD103" s="220" t="s">
        <v>78</v>
      </c>
      <c r="AE103" s="79"/>
      <c r="AF103" s="112"/>
      <c r="AG103" s="112"/>
      <c r="AH103" s="191"/>
      <c r="AI103" s="174" t="s">
        <v>1323</v>
      </c>
      <c r="AJ103" s="206" t="s">
        <v>1327</v>
      </c>
    </row>
    <row r="104" spans="1:36" ht="320.5" customHeight="1" x14ac:dyDescent="0.5">
      <c r="A104" s="37">
        <v>101</v>
      </c>
      <c r="B104" s="389" t="s">
        <v>307</v>
      </c>
      <c r="C104" s="130" t="s">
        <v>102</v>
      </c>
      <c r="D104" s="130" t="s">
        <v>333</v>
      </c>
      <c r="E104" s="130" t="s">
        <v>42</v>
      </c>
      <c r="F104" s="130" t="s">
        <v>299</v>
      </c>
      <c r="G104" s="123" t="s">
        <v>334</v>
      </c>
      <c r="H104" s="124" t="s">
        <v>44</v>
      </c>
      <c r="I104" s="124" t="s">
        <v>44</v>
      </c>
      <c r="J104" s="124" t="s">
        <v>44</v>
      </c>
      <c r="K104" s="124" t="s">
        <v>44</v>
      </c>
      <c r="L104" s="124"/>
      <c r="M104" s="124" t="s">
        <v>335</v>
      </c>
      <c r="N104" s="124" t="s">
        <v>336</v>
      </c>
      <c r="O104" s="129" t="s">
        <v>46</v>
      </c>
      <c r="P104" s="129">
        <v>43861</v>
      </c>
      <c r="Q104" s="129">
        <f>MAX(U104:U105)</f>
        <v>44196</v>
      </c>
      <c r="R104" s="335" t="s">
        <v>337</v>
      </c>
      <c r="S104" s="43">
        <v>0.2</v>
      </c>
      <c r="T104" s="273">
        <v>43861</v>
      </c>
      <c r="U104" s="276">
        <v>43980</v>
      </c>
      <c r="V104" s="275">
        <v>0.3</v>
      </c>
      <c r="W104" s="275">
        <v>0.6</v>
      </c>
      <c r="X104" s="275">
        <v>0.8</v>
      </c>
      <c r="Y104" s="275">
        <v>1</v>
      </c>
      <c r="Z104" s="3">
        <v>1</v>
      </c>
      <c r="AA104" s="231" t="s">
        <v>338</v>
      </c>
      <c r="AB104" s="29" t="s">
        <v>64</v>
      </c>
      <c r="AC104" s="29" t="str">
        <f t="shared" si="2"/>
        <v>Terminado</v>
      </c>
      <c r="AD104" s="218" t="s">
        <v>338</v>
      </c>
      <c r="AE104" s="79">
        <f>(S104*Z104)+(S105*Z105)</f>
        <v>0.67999999999999994</v>
      </c>
      <c r="AF104" s="112" t="s">
        <v>52</v>
      </c>
      <c r="AG104" s="112" t="str">
        <f>IF(AE104&lt;1%,"Sin iniciar",IF(AE104=100%,"Terminado","En gestión"))</f>
        <v>En gestión</v>
      </c>
      <c r="AH104" s="161" t="s">
        <v>1613</v>
      </c>
      <c r="AI104" s="175" t="s">
        <v>1320</v>
      </c>
      <c r="AJ104" s="177" t="s">
        <v>1330</v>
      </c>
    </row>
    <row r="105" spans="1:36" ht="341" customHeight="1" x14ac:dyDescent="0.5">
      <c r="A105" s="37">
        <v>102</v>
      </c>
      <c r="B105" s="391"/>
      <c r="C105" s="130"/>
      <c r="D105" s="130"/>
      <c r="E105" s="130"/>
      <c r="F105" s="130"/>
      <c r="G105" s="123"/>
      <c r="H105" s="124"/>
      <c r="I105" s="124"/>
      <c r="J105" s="124"/>
      <c r="K105" s="124"/>
      <c r="L105" s="124"/>
      <c r="M105" s="124"/>
      <c r="N105" s="124"/>
      <c r="O105" s="129"/>
      <c r="P105" s="129"/>
      <c r="Q105" s="129"/>
      <c r="R105" s="335" t="s">
        <v>339</v>
      </c>
      <c r="S105" s="43">
        <v>0.8</v>
      </c>
      <c r="T105" s="273">
        <v>43832</v>
      </c>
      <c r="U105" s="276">
        <v>44196</v>
      </c>
      <c r="V105" s="275"/>
      <c r="W105" s="275"/>
      <c r="X105" s="275"/>
      <c r="Y105" s="275"/>
      <c r="Z105" s="3">
        <v>0.6</v>
      </c>
      <c r="AA105" s="231" t="s">
        <v>340</v>
      </c>
      <c r="AB105" s="29" t="s">
        <v>51</v>
      </c>
      <c r="AC105" s="29" t="str">
        <f t="shared" si="2"/>
        <v>En gestión</v>
      </c>
      <c r="AD105" s="218" t="s">
        <v>341</v>
      </c>
      <c r="AE105" s="79"/>
      <c r="AF105" s="112"/>
      <c r="AG105" s="112"/>
      <c r="AH105" s="162"/>
      <c r="AI105" s="175" t="s">
        <v>1320</v>
      </c>
      <c r="AJ105" s="177" t="s">
        <v>1331</v>
      </c>
    </row>
    <row r="106" spans="1:36" ht="147" customHeight="1" x14ac:dyDescent="0.5">
      <c r="A106" s="37">
        <v>103</v>
      </c>
      <c r="B106" s="392" t="s">
        <v>342</v>
      </c>
      <c r="C106" s="125" t="s">
        <v>195</v>
      </c>
      <c r="D106" s="125" t="s">
        <v>343</v>
      </c>
      <c r="E106" s="125" t="s">
        <v>42</v>
      </c>
      <c r="F106" s="125" t="s">
        <v>299</v>
      </c>
      <c r="G106" s="126" t="s">
        <v>344</v>
      </c>
      <c r="H106" s="90" t="s">
        <v>44</v>
      </c>
      <c r="I106" s="90" t="s">
        <v>44</v>
      </c>
      <c r="J106" s="90" t="s">
        <v>44</v>
      </c>
      <c r="K106" s="90" t="s">
        <v>345</v>
      </c>
      <c r="L106" s="90" t="s">
        <v>295</v>
      </c>
      <c r="M106" s="90" t="s">
        <v>335</v>
      </c>
      <c r="N106" s="102" t="s">
        <v>346</v>
      </c>
      <c r="O106" s="121" t="s">
        <v>46</v>
      </c>
      <c r="P106" s="122">
        <v>43831</v>
      </c>
      <c r="Q106" s="121">
        <f>MAX(U106:U111)</f>
        <v>44195</v>
      </c>
      <c r="R106" s="338" t="s">
        <v>347</v>
      </c>
      <c r="S106" s="283">
        <v>0.2</v>
      </c>
      <c r="T106" s="291">
        <v>43831</v>
      </c>
      <c r="U106" s="292">
        <v>44073</v>
      </c>
      <c r="V106" s="108">
        <v>0.3</v>
      </c>
      <c r="W106" s="131">
        <v>0.5</v>
      </c>
      <c r="X106" s="131">
        <v>0.8</v>
      </c>
      <c r="Y106" s="108">
        <v>1</v>
      </c>
      <c r="Z106" s="7">
        <v>0.5</v>
      </c>
      <c r="AA106" s="239" t="s">
        <v>348</v>
      </c>
      <c r="AB106" s="29" t="s">
        <v>51</v>
      </c>
      <c r="AC106" s="29" t="s">
        <v>51</v>
      </c>
      <c r="AD106" s="211" t="s">
        <v>348</v>
      </c>
      <c r="AE106" s="79">
        <f>(S106*Z106)+(S107*Z107)+(S108*Z108)+(S109*Z109)+(S110*Z110)+(S111*Z111)</f>
        <v>0.22500000000000003</v>
      </c>
      <c r="AF106" s="112" t="s">
        <v>52</v>
      </c>
      <c r="AG106" s="112" t="str">
        <f>IF(AE106&lt;1%,"Sin iniciar",IF(AE106=100%,"Terminado","En gestión"))</f>
        <v>En gestión</v>
      </c>
      <c r="AH106" s="117" t="s">
        <v>1285</v>
      </c>
      <c r="AI106" s="179" t="s">
        <v>1278</v>
      </c>
      <c r="AJ106" s="198" t="s">
        <v>1626</v>
      </c>
    </row>
    <row r="107" spans="1:36" ht="99.75" customHeight="1" x14ac:dyDescent="0.5">
      <c r="A107" s="37">
        <v>104</v>
      </c>
      <c r="B107" s="394"/>
      <c r="C107" s="125"/>
      <c r="D107" s="125"/>
      <c r="E107" s="125"/>
      <c r="F107" s="125"/>
      <c r="G107" s="126"/>
      <c r="H107" s="90"/>
      <c r="I107" s="90"/>
      <c r="J107" s="90"/>
      <c r="K107" s="90"/>
      <c r="L107" s="90"/>
      <c r="M107" s="90"/>
      <c r="N107" s="102"/>
      <c r="O107" s="121"/>
      <c r="P107" s="122"/>
      <c r="Q107" s="121"/>
      <c r="R107" s="338" t="s">
        <v>349</v>
      </c>
      <c r="S107" s="283">
        <v>0.1</v>
      </c>
      <c r="T107" s="291">
        <v>43983</v>
      </c>
      <c r="U107" s="292">
        <v>44042</v>
      </c>
      <c r="V107" s="108"/>
      <c r="W107" s="131"/>
      <c r="X107" s="131"/>
      <c r="Y107" s="108"/>
      <c r="Z107" s="7">
        <v>0.5</v>
      </c>
      <c r="AA107" s="239" t="s">
        <v>350</v>
      </c>
      <c r="AB107" s="29" t="s">
        <v>51</v>
      </c>
      <c r="AC107" s="29" t="s">
        <v>51</v>
      </c>
      <c r="AD107" s="211" t="s">
        <v>350</v>
      </c>
      <c r="AE107" s="79"/>
      <c r="AF107" s="112"/>
      <c r="AG107" s="112"/>
      <c r="AH107" s="118"/>
      <c r="AI107" s="180"/>
      <c r="AJ107" s="203"/>
    </row>
    <row r="108" spans="1:36" ht="102" customHeight="1" x14ac:dyDescent="0.5">
      <c r="A108" s="37">
        <v>105</v>
      </c>
      <c r="B108" s="394"/>
      <c r="C108" s="125"/>
      <c r="D108" s="125"/>
      <c r="E108" s="125"/>
      <c r="F108" s="125"/>
      <c r="G108" s="126"/>
      <c r="H108" s="90"/>
      <c r="I108" s="90"/>
      <c r="J108" s="90"/>
      <c r="K108" s="90"/>
      <c r="L108" s="90"/>
      <c r="M108" s="90"/>
      <c r="N108" s="102"/>
      <c r="O108" s="121"/>
      <c r="P108" s="122"/>
      <c r="Q108" s="121"/>
      <c r="R108" s="338" t="s">
        <v>351</v>
      </c>
      <c r="S108" s="283">
        <v>0.1</v>
      </c>
      <c r="T108" s="291">
        <v>44013</v>
      </c>
      <c r="U108" s="292">
        <v>44104</v>
      </c>
      <c r="V108" s="108"/>
      <c r="W108" s="131"/>
      <c r="X108" s="131"/>
      <c r="Y108" s="108"/>
      <c r="Z108" s="7">
        <v>0</v>
      </c>
      <c r="AA108" s="239" t="s">
        <v>352</v>
      </c>
      <c r="AB108" s="29" t="s">
        <v>79</v>
      </c>
      <c r="AC108" s="29" t="s">
        <v>51</v>
      </c>
      <c r="AD108" s="211" t="s">
        <v>352</v>
      </c>
      <c r="AE108" s="79"/>
      <c r="AF108" s="112"/>
      <c r="AG108" s="112"/>
      <c r="AH108" s="118"/>
      <c r="AI108" s="180"/>
      <c r="AJ108" s="203"/>
    </row>
    <row r="109" spans="1:36" ht="75.75" customHeight="1" x14ac:dyDescent="0.5">
      <c r="A109" s="37">
        <v>106</v>
      </c>
      <c r="B109" s="394"/>
      <c r="C109" s="125"/>
      <c r="D109" s="125"/>
      <c r="E109" s="125"/>
      <c r="F109" s="125"/>
      <c r="G109" s="126"/>
      <c r="H109" s="90"/>
      <c r="I109" s="90"/>
      <c r="J109" s="90"/>
      <c r="K109" s="90"/>
      <c r="L109" s="90"/>
      <c r="M109" s="90" t="s">
        <v>265</v>
      </c>
      <c r="N109" s="102"/>
      <c r="O109" s="121"/>
      <c r="P109" s="122"/>
      <c r="Q109" s="121"/>
      <c r="R109" s="338" t="s">
        <v>353</v>
      </c>
      <c r="S109" s="283">
        <v>0.3</v>
      </c>
      <c r="T109" s="291">
        <v>43920</v>
      </c>
      <c r="U109" s="292">
        <v>44195</v>
      </c>
      <c r="V109" s="108"/>
      <c r="W109" s="131"/>
      <c r="X109" s="131"/>
      <c r="Y109" s="108"/>
      <c r="Z109" s="3">
        <v>0.25</v>
      </c>
      <c r="AA109" s="234" t="s">
        <v>354</v>
      </c>
      <c r="AB109" s="29" t="s">
        <v>51</v>
      </c>
      <c r="AC109" s="29" t="s">
        <v>51</v>
      </c>
      <c r="AD109" s="211" t="s">
        <v>354</v>
      </c>
      <c r="AE109" s="79"/>
      <c r="AF109" s="112"/>
      <c r="AG109" s="112"/>
      <c r="AH109" s="118"/>
      <c r="AI109" s="180"/>
      <c r="AJ109" s="203"/>
    </row>
    <row r="110" spans="1:36" ht="107.25" customHeight="1" x14ac:dyDescent="0.5">
      <c r="A110" s="37">
        <v>107</v>
      </c>
      <c r="B110" s="394"/>
      <c r="C110" s="125"/>
      <c r="D110" s="125"/>
      <c r="E110" s="125"/>
      <c r="F110" s="125"/>
      <c r="G110" s="126"/>
      <c r="H110" s="90"/>
      <c r="I110" s="90"/>
      <c r="J110" s="90"/>
      <c r="K110" s="90"/>
      <c r="L110" s="90"/>
      <c r="M110" s="90"/>
      <c r="N110" s="102"/>
      <c r="O110" s="121"/>
      <c r="P110" s="122"/>
      <c r="Q110" s="121"/>
      <c r="R110" s="338" t="s">
        <v>355</v>
      </c>
      <c r="S110" s="283">
        <v>0.1</v>
      </c>
      <c r="T110" s="291">
        <v>43920</v>
      </c>
      <c r="U110" s="292">
        <v>44195</v>
      </c>
      <c r="V110" s="108"/>
      <c r="W110" s="131"/>
      <c r="X110" s="131"/>
      <c r="Y110" s="108"/>
      <c r="Z110" s="3">
        <v>0</v>
      </c>
      <c r="AA110" s="234" t="s">
        <v>356</v>
      </c>
      <c r="AB110" s="29" t="s">
        <v>51</v>
      </c>
      <c r="AC110" s="29" t="s">
        <v>51</v>
      </c>
      <c r="AD110" s="211" t="s">
        <v>356</v>
      </c>
      <c r="AE110" s="79"/>
      <c r="AF110" s="112"/>
      <c r="AG110" s="112"/>
      <c r="AH110" s="118"/>
      <c r="AI110" s="180"/>
      <c r="AJ110" s="203"/>
    </row>
    <row r="111" spans="1:36" ht="63" x14ac:dyDescent="0.5">
      <c r="A111" s="37">
        <v>108</v>
      </c>
      <c r="B111" s="393"/>
      <c r="C111" s="125"/>
      <c r="D111" s="125"/>
      <c r="E111" s="125"/>
      <c r="F111" s="125"/>
      <c r="G111" s="126"/>
      <c r="H111" s="90"/>
      <c r="I111" s="90"/>
      <c r="J111" s="90"/>
      <c r="K111" s="90"/>
      <c r="L111" s="90"/>
      <c r="M111" s="90"/>
      <c r="N111" s="102"/>
      <c r="O111" s="121"/>
      <c r="P111" s="122"/>
      <c r="Q111" s="121"/>
      <c r="R111" s="338" t="s">
        <v>357</v>
      </c>
      <c r="S111" s="283">
        <v>0.2</v>
      </c>
      <c r="T111" s="291">
        <v>44013</v>
      </c>
      <c r="U111" s="292">
        <v>44195</v>
      </c>
      <c r="V111" s="108"/>
      <c r="W111" s="131"/>
      <c r="X111" s="131"/>
      <c r="Y111" s="108"/>
      <c r="Z111" s="4">
        <v>0</v>
      </c>
      <c r="AA111" s="5" t="s">
        <v>352</v>
      </c>
      <c r="AB111" s="29" t="s">
        <v>79</v>
      </c>
      <c r="AC111" s="29" t="s">
        <v>51</v>
      </c>
      <c r="AD111" s="221" t="s">
        <v>352</v>
      </c>
      <c r="AE111" s="79"/>
      <c r="AF111" s="112"/>
      <c r="AG111" s="112"/>
      <c r="AH111" s="119"/>
      <c r="AI111" s="181"/>
      <c r="AJ111" s="204"/>
    </row>
    <row r="112" spans="1:36" ht="126.75" customHeight="1" x14ac:dyDescent="0.5">
      <c r="A112" s="37">
        <v>109</v>
      </c>
      <c r="B112" s="70" t="s">
        <v>342</v>
      </c>
      <c r="C112" s="70" t="s">
        <v>57</v>
      </c>
      <c r="D112" s="70" t="s">
        <v>58</v>
      </c>
      <c r="E112" s="70" t="s">
        <v>42</v>
      </c>
      <c r="F112" s="70" t="s">
        <v>299</v>
      </c>
      <c r="G112" s="71" t="s">
        <v>358</v>
      </c>
      <c r="H112" s="63" t="s">
        <v>44</v>
      </c>
      <c r="I112" s="63" t="s">
        <v>44</v>
      </c>
      <c r="J112" s="63" t="s">
        <v>44</v>
      </c>
      <c r="K112" s="63" t="s">
        <v>359</v>
      </c>
      <c r="L112" s="63" t="s">
        <v>295</v>
      </c>
      <c r="M112" s="63"/>
      <c r="N112" s="63" t="s">
        <v>360</v>
      </c>
      <c r="O112" s="64" t="s">
        <v>46</v>
      </c>
      <c r="P112" s="64">
        <v>44075</v>
      </c>
      <c r="Q112" s="64">
        <f>U112</f>
        <v>44195</v>
      </c>
      <c r="R112" s="335" t="s">
        <v>361</v>
      </c>
      <c r="S112" s="38">
        <v>1</v>
      </c>
      <c r="T112" s="39">
        <v>44075</v>
      </c>
      <c r="U112" s="285">
        <v>44195</v>
      </c>
      <c r="V112" s="38" t="s">
        <v>362</v>
      </c>
      <c r="W112" s="38" t="s">
        <v>362</v>
      </c>
      <c r="X112" s="38">
        <v>0.2</v>
      </c>
      <c r="Y112" s="38">
        <v>1</v>
      </c>
      <c r="Z112" s="3">
        <v>0</v>
      </c>
      <c r="AA112" s="40" t="s">
        <v>352</v>
      </c>
      <c r="AB112" s="29" t="s">
        <v>79</v>
      </c>
      <c r="AC112" s="29" t="str">
        <f>IF(Z112&lt;1%,"Sin Iniciar",IF(Z112=100%,"Terminado","En gestión"))</f>
        <v>Sin Iniciar</v>
      </c>
      <c r="AD112" s="217" t="s">
        <v>352</v>
      </c>
      <c r="AE112" s="31">
        <f>(S112*Z112)</f>
        <v>0</v>
      </c>
      <c r="AF112" s="29" t="s">
        <v>79</v>
      </c>
      <c r="AG112" s="29" t="str">
        <f t="shared" ref="AG112:AG113" si="3">IF(AE112&lt;1%,"Sin iniciar",IF(AE112=100%,"Terminado","En gestión"))</f>
        <v>Sin iniciar</v>
      </c>
      <c r="AH112" s="194" t="s">
        <v>1285</v>
      </c>
      <c r="AI112" s="173"/>
      <c r="AJ112" s="177" t="s">
        <v>1569</v>
      </c>
    </row>
    <row r="113" spans="1:36" ht="125" x14ac:dyDescent="0.5">
      <c r="A113" s="37">
        <v>110</v>
      </c>
      <c r="B113" s="392" t="s">
        <v>342</v>
      </c>
      <c r="C113" s="125" t="s">
        <v>363</v>
      </c>
      <c r="D113" s="125" t="s">
        <v>364</v>
      </c>
      <c r="E113" s="125" t="s">
        <v>42</v>
      </c>
      <c r="F113" s="125" t="s">
        <v>299</v>
      </c>
      <c r="G113" s="126" t="s">
        <v>365</v>
      </c>
      <c r="H113" s="90" t="s">
        <v>44</v>
      </c>
      <c r="I113" s="90" t="s">
        <v>44</v>
      </c>
      <c r="J113" s="90" t="s">
        <v>44</v>
      </c>
      <c r="K113" s="90" t="s">
        <v>366</v>
      </c>
      <c r="L113" s="90"/>
      <c r="M113" s="90" t="s">
        <v>367</v>
      </c>
      <c r="N113" s="90" t="s">
        <v>368</v>
      </c>
      <c r="O113" s="121" t="s">
        <v>82</v>
      </c>
      <c r="P113" s="122">
        <v>43832</v>
      </c>
      <c r="Q113" s="122">
        <f>MAX(U113:U114)</f>
        <v>44104</v>
      </c>
      <c r="R113" s="341" t="s">
        <v>369</v>
      </c>
      <c r="S113" s="52">
        <v>0.7</v>
      </c>
      <c r="T113" s="42">
        <v>43832</v>
      </c>
      <c r="U113" s="284">
        <v>44073</v>
      </c>
      <c r="V113" s="108">
        <v>0.24</v>
      </c>
      <c r="W113" s="295" t="s">
        <v>370</v>
      </c>
      <c r="X113" s="295" t="s">
        <v>49</v>
      </c>
      <c r="Y113" s="295" t="s">
        <v>49</v>
      </c>
      <c r="Z113" s="4">
        <v>0.1</v>
      </c>
      <c r="AA113" s="5" t="s">
        <v>371</v>
      </c>
      <c r="AB113" s="29" t="s">
        <v>51</v>
      </c>
      <c r="AC113" s="29" t="s">
        <v>51</v>
      </c>
      <c r="AD113" s="221" t="s">
        <v>371</v>
      </c>
      <c r="AE113" s="79">
        <f>(S113*Z113)+(S114*Z114)</f>
        <v>0.13</v>
      </c>
      <c r="AF113" s="112" t="s">
        <v>52</v>
      </c>
      <c r="AG113" s="112" t="str">
        <f t="shared" si="3"/>
        <v>En gestión</v>
      </c>
      <c r="AH113" s="117" t="s">
        <v>1285</v>
      </c>
      <c r="AI113" s="179" t="s">
        <v>1281</v>
      </c>
      <c r="AJ113" s="198" t="s">
        <v>1308</v>
      </c>
    </row>
    <row r="114" spans="1:36" ht="100" x14ac:dyDescent="0.5">
      <c r="A114" s="37">
        <v>111</v>
      </c>
      <c r="B114" s="393"/>
      <c r="C114" s="125"/>
      <c r="D114" s="125"/>
      <c r="E114" s="125"/>
      <c r="F114" s="125"/>
      <c r="G114" s="126"/>
      <c r="H114" s="90"/>
      <c r="I114" s="90"/>
      <c r="J114" s="90"/>
      <c r="K114" s="90"/>
      <c r="L114" s="90"/>
      <c r="M114" s="90"/>
      <c r="N114" s="90"/>
      <c r="O114" s="121"/>
      <c r="P114" s="122"/>
      <c r="Q114" s="122"/>
      <c r="R114" s="341" t="s">
        <v>372</v>
      </c>
      <c r="S114" s="52">
        <v>0.3</v>
      </c>
      <c r="T114" s="42">
        <v>43891</v>
      </c>
      <c r="U114" s="284">
        <v>44104</v>
      </c>
      <c r="V114" s="108"/>
      <c r="W114" s="295"/>
      <c r="X114" s="295"/>
      <c r="Y114" s="295"/>
      <c r="Z114" s="4">
        <v>0.2</v>
      </c>
      <c r="AA114" s="5" t="s">
        <v>373</v>
      </c>
      <c r="AB114" s="29" t="s">
        <v>51</v>
      </c>
      <c r="AC114" s="29" t="s">
        <v>51</v>
      </c>
      <c r="AD114" s="221" t="s">
        <v>373</v>
      </c>
      <c r="AE114" s="79"/>
      <c r="AF114" s="112"/>
      <c r="AG114" s="112"/>
      <c r="AH114" s="119"/>
      <c r="AI114" s="181"/>
      <c r="AJ114" s="204"/>
    </row>
    <row r="115" spans="1:36" ht="225" x14ac:dyDescent="0.5">
      <c r="A115" s="37">
        <v>112</v>
      </c>
      <c r="B115" s="389" t="s">
        <v>342</v>
      </c>
      <c r="C115" s="130" t="s">
        <v>57</v>
      </c>
      <c r="D115" s="130" t="s">
        <v>58</v>
      </c>
      <c r="E115" s="130" t="s">
        <v>42</v>
      </c>
      <c r="F115" s="130" t="s">
        <v>299</v>
      </c>
      <c r="G115" s="123" t="s">
        <v>374</v>
      </c>
      <c r="H115" s="124" t="s">
        <v>1608</v>
      </c>
      <c r="I115" s="124" t="s">
        <v>44</v>
      </c>
      <c r="J115" s="124" t="s">
        <v>44</v>
      </c>
      <c r="K115" s="124" t="s">
        <v>366</v>
      </c>
      <c r="L115" s="124"/>
      <c r="M115" s="124"/>
      <c r="N115" s="124" t="s">
        <v>375</v>
      </c>
      <c r="O115" s="129" t="s">
        <v>82</v>
      </c>
      <c r="P115" s="138">
        <v>43845</v>
      </c>
      <c r="Q115" s="138">
        <f>MAX(U115:U117)</f>
        <v>44104</v>
      </c>
      <c r="R115" s="335" t="s">
        <v>376</v>
      </c>
      <c r="S115" s="296">
        <v>0.33</v>
      </c>
      <c r="T115" s="273">
        <v>43845</v>
      </c>
      <c r="U115" s="276">
        <v>43997</v>
      </c>
      <c r="V115" s="275">
        <v>0.4</v>
      </c>
      <c r="W115" s="274" t="s">
        <v>377</v>
      </c>
      <c r="X115" s="274" t="s">
        <v>49</v>
      </c>
      <c r="Y115" s="274" t="s">
        <v>49</v>
      </c>
      <c r="Z115" s="3">
        <v>0.1</v>
      </c>
      <c r="AA115" s="231" t="s">
        <v>378</v>
      </c>
      <c r="AB115" s="29" t="s">
        <v>64</v>
      </c>
      <c r="AC115" s="29" t="s">
        <v>51</v>
      </c>
      <c r="AD115" s="218" t="s">
        <v>378</v>
      </c>
      <c r="AE115" s="79">
        <f>(S115*Z115)+(S116*Z116)+(S117*Z117)</f>
        <v>0.43099999999999999</v>
      </c>
      <c r="AF115" s="112" t="s">
        <v>52</v>
      </c>
      <c r="AG115" s="112" t="str">
        <f>IF(AE115&lt;1%,"Sin iniciar",IF(AE115=100%,"Terminado","En gestión"))</f>
        <v>En gestión</v>
      </c>
      <c r="AH115" s="161" t="s">
        <v>1285</v>
      </c>
      <c r="AI115" s="182" t="s">
        <v>1281</v>
      </c>
      <c r="AJ115" s="201" t="s">
        <v>1309</v>
      </c>
    </row>
    <row r="116" spans="1:36" ht="125" x14ac:dyDescent="0.5">
      <c r="A116" s="37">
        <v>113</v>
      </c>
      <c r="B116" s="390"/>
      <c r="C116" s="130"/>
      <c r="D116" s="130"/>
      <c r="E116" s="130"/>
      <c r="F116" s="130"/>
      <c r="G116" s="123"/>
      <c r="H116" s="124"/>
      <c r="I116" s="124"/>
      <c r="J116" s="124"/>
      <c r="K116" s="124"/>
      <c r="L116" s="124"/>
      <c r="M116" s="124"/>
      <c r="N116" s="124"/>
      <c r="O116" s="129"/>
      <c r="P116" s="138"/>
      <c r="Q116" s="138"/>
      <c r="R116" s="335" t="s">
        <v>379</v>
      </c>
      <c r="S116" s="296">
        <v>0.33</v>
      </c>
      <c r="T116" s="273">
        <v>43891</v>
      </c>
      <c r="U116" s="276">
        <v>44042</v>
      </c>
      <c r="V116" s="275"/>
      <c r="W116" s="274"/>
      <c r="X116" s="274"/>
      <c r="Y116" s="274"/>
      <c r="Z116" s="3">
        <v>1</v>
      </c>
      <c r="AA116" s="231" t="s">
        <v>380</v>
      </c>
      <c r="AB116" s="29" t="s">
        <v>51</v>
      </c>
      <c r="AC116" s="29" t="s">
        <v>64</v>
      </c>
      <c r="AD116" s="218" t="s">
        <v>380</v>
      </c>
      <c r="AE116" s="79"/>
      <c r="AF116" s="112"/>
      <c r="AG116" s="112"/>
      <c r="AH116" s="188"/>
      <c r="AI116" s="183"/>
      <c r="AJ116" s="205"/>
    </row>
    <row r="117" spans="1:36" ht="375" x14ac:dyDescent="0.5">
      <c r="A117" s="37">
        <v>114</v>
      </c>
      <c r="B117" s="391"/>
      <c r="C117" s="130"/>
      <c r="D117" s="130"/>
      <c r="E117" s="130"/>
      <c r="F117" s="130"/>
      <c r="G117" s="123"/>
      <c r="H117" s="124"/>
      <c r="I117" s="124"/>
      <c r="J117" s="124"/>
      <c r="K117" s="124"/>
      <c r="L117" s="124"/>
      <c r="M117" s="124"/>
      <c r="N117" s="124"/>
      <c r="O117" s="129"/>
      <c r="P117" s="138"/>
      <c r="Q117" s="138"/>
      <c r="R117" s="335" t="s">
        <v>381</v>
      </c>
      <c r="S117" s="296">
        <v>0.34</v>
      </c>
      <c r="T117" s="273">
        <v>43952</v>
      </c>
      <c r="U117" s="276">
        <v>44104</v>
      </c>
      <c r="V117" s="275"/>
      <c r="W117" s="274"/>
      <c r="X117" s="274"/>
      <c r="Y117" s="274"/>
      <c r="Z117" s="3">
        <v>0.2</v>
      </c>
      <c r="AA117" s="231" t="s">
        <v>382</v>
      </c>
      <c r="AB117" s="29" t="s">
        <v>51</v>
      </c>
      <c r="AC117" s="29" t="s">
        <v>51</v>
      </c>
      <c r="AD117" s="218" t="s">
        <v>382</v>
      </c>
      <c r="AE117" s="79"/>
      <c r="AF117" s="112"/>
      <c r="AG117" s="112"/>
      <c r="AH117" s="162"/>
      <c r="AI117" s="184"/>
      <c r="AJ117" s="202"/>
    </row>
    <row r="118" spans="1:36" ht="82" customHeight="1" x14ac:dyDescent="0.5">
      <c r="A118" s="37">
        <v>115</v>
      </c>
      <c r="B118" s="392" t="s">
        <v>342</v>
      </c>
      <c r="C118" s="125" t="s">
        <v>195</v>
      </c>
      <c r="D118" s="125" t="s">
        <v>343</v>
      </c>
      <c r="E118" s="125" t="s">
        <v>42</v>
      </c>
      <c r="F118" s="125" t="s">
        <v>299</v>
      </c>
      <c r="G118" s="126" t="s">
        <v>383</v>
      </c>
      <c r="H118" s="90" t="s">
        <v>44</v>
      </c>
      <c r="I118" s="90" t="s">
        <v>44</v>
      </c>
      <c r="J118" s="90" t="s">
        <v>44</v>
      </c>
      <c r="K118" s="90" t="s">
        <v>366</v>
      </c>
      <c r="L118" s="90"/>
      <c r="M118" s="90"/>
      <c r="N118" s="90" t="s">
        <v>384</v>
      </c>
      <c r="O118" s="121" t="s">
        <v>46</v>
      </c>
      <c r="P118" s="122">
        <v>43906</v>
      </c>
      <c r="Q118" s="122">
        <f>MAX(U118:U119)</f>
        <v>44195</v>
      </c>
      <c r="R118" s="338" t="s">
        <v>385</v>
      </c>
      <c r="S118" s="270">
        <v>0.3</v>
      </c>
      <c r="T118" s="42">
        <v>43906</v>
      </c>
      <c r="U118" s="284">
        <v>43981</v>
      </c>
      <c r="V118" s="108">
        <v>0.05</v>
      </c>
      <c r="W118" s="131">
        <v>0.48</v>
      </c>
      <c r="X118" s="131">
        <v>0.74</v>
      </c>
      <c r="Y118" s="108">
        <v>1</v>
      </c>
      <c r="Z118" s="3">
        <v>1</v>
      </c>
      <c r="AA118" s="234" t="s">
        <v>386</v>
      </c>
      <c r="AB118" s="29" t="s">
        <v>64</v>
      </c>
      <c r="AC118" s="29" t="s">
        <v>64</v>
      </c>
      <c r="AD118" s="211" t="s">
        <v>386</v>
      </c>
      <c r="AE118" s="79">
        <f>(S118*Z118)+(S119*Z119)</f>
        <v>0.48199999999999998</v>
      </c>
      <c r="AF118" s="112" t="s">
        <v>52</v>
      </c>
      <c r="AG118" s="112" t="str">
        <f>IF(AE118&lt;1%,"Sin iniciar",IF(AE118=100%,"Terminado","En gestión"))</f>
        <v>En gestión</v>
      </c>
      <c r="AH118" s="117" t="s">
        <v>1285</v>
      </c>
      <c r="AI118" s="185" t="s">
        <v>1283</v>
      </c>
      <c r="AJ118" s="208" t="s">
        <v>1310</v>
      </c>
    </row>
    <row r="119" spans="1:36" ht="118" customHeight="1" x14ac:dyDescent="0.5">
      <c r="A119" s="37">
        <v>116</v>
      </c>
      <c r="B119" s="393"/>
      <c r="C119" s="125"/>
      <c r="D119" s="125"/>
      <c r="E119" s="125"/>
      <c r="F119" s="125"/>
      <c r="G119" s="126"/>
      <c r="H119" s="90"/>
      <c r="I119" s="90"/>
      <c r="J119" s="90"/>
      <c r="K119" s="90"/>
      <c r="L119" s="90"/>
      <c r="M119" s="90"/>
      <c r="N119" s="90"/>
      <c r="O119" s="121"/>
      <c r="P119" s="122"/>
      <c r="Q119" s="122"/>
      <c r="R119" s="338" t="s">
        <v>387</v>
      </c>
      <c r="S119" s="270">
        <v>0.7</v>
      </c>
      <c r="T119" s="42">
        <v>43951</v>
      </c>
      <c r="U119" s="284">
        <v>44195</v>
      </c>
      <c r="V119" s="108"/>
      <c r="W119" s="131"/>
      <c r="X119" s="131"/>
      <c r="Y119" s="108"/>
      <c r="Z119" s="3">
        <v>0.26</v>
      </c>
      <c r="AA119" s="234" t="s">
        <v>388</v>
      </c>
      <c r="AB119" s="29" t="s">
        <v>51</v>
      </c>
      <c r="AC119" s="29" t="s">
        <v>51</v>
      </c>
      <c r="AD119" s="211" t="s">
        <v>388</v>
      </c>
      <c r="AE119" s="79"/>
      <c r="AF119" s="112"/>
      <c r="AG119" s="112"/>
      <c r="AH119" s="119"/>
      <c r="AI119" s="172" t="s">
        <v>1281</v>
      </c>
      <c r="AJ119" s="208" t="s">
        <v>1282</v>
      </c>
    </row>
    <row r="120" spans="1:36" ht="88.5" customHeight="1" x14ac:dyDescent="0.5">
      <c r="A120" s="37">
        <v>117</v>
      </c>
      <c r="B120" s="389" t="s">
        <v>389</v>
      </c>
      <c r="C120" s="130" t="s">
        <v>308</v>
      </c>
      <c r="D120" s="130" t="s">
        <v>274</v>
      </c>
      <c r="E120" s="130" t="s">
        <v>157</v>
      </c>
      <c r="F120" s="130">
        <v>1</v>
      </c>
      <c r="G120" s="123" t="s">
        <v>44</v>
      </c>
      <c r="H120" s="141" t="s">
        <v>44</v>
      </c>
      <c r="I120" s="141" t="s">
        <v>44</v>
      </c>
      <c r="J120" s="141" t="s">
        <v>44</v>
      </c>
      <c r="K120" s="136" t="s">
        <v>345</v>
      </c>
      <c r="L120" s="141"/>
      <c r="M120" s="136" t="s">
        <v>367</v>
      </c>
      <c r="N120" s="124" t="s">
        <v>1301</v>
      </c>
      <c r="O120" s="129" t="s">
        <v>46</v>
      </c>
      <c r="P120" s="129">
        <v>43831</v>
      </c>
      <c r="Q120" s="129">
        <f>MAX(U120:U125)</f>
        <v>44180</v>
      </c>
      <c r="R120" s="339" t="s">
        <v>1289</v>
      </c>
      <c r="S120" s="38">
        <v>0.2</v>
      </c>
      <c r="T120" s="39">
        <v>43831</v>
      </c>
      <c r="U120" s="285">
        <v>43876</v>
      </c>
      <c r="V120" s="275">
        <v>0.5</v>
      </c>
      <c r="W120" s="275">
        <v>0.9</v>
      </c>
      <c r="X120" s="275">
        <v>0.9</v>
      </c>
      <c r="Y120" s="275">
        <v>1</v>
      </c>
      <c r="Z120" s="8">
        <v>1</v>
      </c>
      <c r="AA120" s="40" t="s">
        <v>390</v>
      </c>
      <c r="AB120" s="29" t="s">
        <v>64</v>
      </c>
      <c r="AC120" s="29" t="s">
        <v>64</v>
      </c>
      <c r="AD120" s="217" t="s">
        <v>390</v>
      </c>
      <c r="AE120" s="79">
        <f>(S120*Z120)+(S121*Z121)+(S122*Z122)+(S123*Z123)+(S124*Z124)+(S125*Z125)</f>
        <v>0.62000000000000011</v>
      </c>
      <c r="AF120" s="112" t="s">
        <v>52</v>
      </c>
      <c r="AG120" s="112" t="str">
        <f>IF(AE120&lt;1%,"Sin iniciar",IF(AE120=100%,"Terminado","En gestión"))</f>
        <v>En gestión</v>
      </c>
      <c r="AH120" s="161" t="s">
        <v>1285</v>
      </c>
      <c r="AI120" s="166" t="s">
        <v>1275</v>
      </c>
      <c r="AJ120" s="201" t="s">
        <v>1274</v>
      </c>
    </row>
    <row r="121" spans="1:36" ht="88.5" customHeight="1" x14ac:dyDescent="0.5">
      <c r="A121" s="37">
        <v>118</v>
      </c>
      <c r="B121" s="390"/>
      <c r="C121" s="130"/>
      <c r="D121" s="130"/>
      <c r="E121" s="130"/>
      <c r="F121" s="130"/>
      <c r="G121" s="123"/>
      <c r="H121" s="141"/>
      <c r="I121" s="141"/>
      <c r="J121" s="141"/>
      <c r="K121" s="136"/>
      <c r="L121" s="141"/>
      <c r="M121" s="136"/>
      <c r="N121" s="124"/>
      <c r="O121" s="129"/>
      <c r="P121" s="129"/>
      <c r="Q121" s="129"/>
      <c r="R121" s="339" t="s">
        <v>1290</v>
      </c>
      <c r="S121" s="38">
        <v>0.1</v>
      </c>
      <c r="T121" s="39">
        <v>43831</v>
      </c>
      <c r="U121" s="285">
        <v>43889</v>
      </c>
      <c r="V121" s="275"/>
      <c r="W121" s="275"/>
      <c r="X121" s="275"/>
      <c r="Y121" s="275"/>
      <c r="Z121" s="26">
        <v>1</v>
      </c>
      <c r="AA121" s="40" t="s">
        <v>390</v>
      </c>
      <c r="AB121" s="27" t="s">
        <v>64</v>
      </c>
      <c r="AC121" s="27" t="s">
        <v>64</v>
      </c>
      <c r="AD121" s="217" t="s">
        <v>390</v>
      </c>
      <c r="AE121" s="79"/>
      <c r="AF121" s="112"/>
      <c r="AG121" s="112"/>
      <c r="AH121" s="188"/>
      <c r="AI121" s="168"/>
      <c r="AJ121" s="205"/>
    </row>
    <row r="122" spans="1:36" ht="125" x14ac:dyDescent="0.5">
      <c r="A122" s="37">
        <v>119</v>
      </c>
      <c r="B122" s="390"/>
      <c r="C122" s="130"/>
      <c r="D122" s="130"/>
      <c r="E122" s="130"/>
      <c r="F122" s="130"/>
      <c r="G122" s="123"/>
      <c r="H122" s="141"/>
      <c r="I122" s="141"/>
      <c r="J122" s="141"/>
      <c r="K122" s="136"/>
      <c r="L122" s="141"/>
      <c r="M122" s="136"/>
      <c r="N122" s="124"/>
      <c r="O122" s="129"/>
      <c r="P122" s="129"/>
      <c r="Q122" s="129"/>
      <c r="R122" s="339" t="s">
        <v>391</v>
      </c>
      <c r="S122" s="38">
        <v>0.2</v>
      </c>
      <c r="T122" s="39">
        <v>43831</v>
      </c>
      <c r="U122" s="285">
        <v>43889</v>
      </c>
      <c r="V122" s="275"/>
      <c r="W122" s="275"/>
      <c r="X122" s="275"/>
      <c r="Y122" s="275"/>
      <c r="Z122" s="4">
        <v>1</v>
      </c>
      <c r="AA122" s="40" t="s">
        <v>392</v>
      </c>
      <c r="AB122" s="29" t="s">
        <v>64</v>
      </c>
      <c r="AC122" s="29" t="s">
        <v>64</v>
      </c>
      <c r="AD122" s="217" t="s">
        <v>392</v>
      </c>
      <c r="AE122" s="79"/>
      <c r="AF122" s="112"/>
      <c r="AG122" s="112"/>
      <c r="AH122" s="188"/>
      <c r="AI122" s="168"/>
      <c r="AJ122" s="205"/>
    </row>
    <row r="123" spans="1:36" ht="150" x14ac:dyDescent="0.5">
      <c r="A123" s="37">
        <v>120</v>
      </c>
      <c r="B123" s="390"/>
      <c r="C123" s="130"/>
      <c r="D123" s="130"/>
      <c r="E123" s="130"/>
      <c r="F123" s="130"/>
      <c r="G123" s="123"/>
      <c r="H123" s="141"/>
      <c r="I123" s="141"/>
      <c r="J123" s="141"/>
      <c r="K123" s="136"/>
      <c r="L123" s="141"/>
      <c r="M123" s="136"/>
      <c r="N123" s="124"/>
      <c r="O123" s="129"/>
      <c r="P123" s="129"/>
      <c r="Q123" s="129"/>
      <c r="R123" s="339" t="s">
        <v>393</v>
      </c>
      <c r="S123" s="38">
        <v>0.2</v>
      </c>
      <c r="T123" s="39">
        <v>43891</v>
      </c>
      <c r="U123" s="285">
        <v>43966</v>
      </c>
      <c r="V123" s="275"/>
      <c r="W123" s="275"/>
      <c r="X123" s="275"/>
      <c r="Y123" s="275"/>
      <c r="Z123" s="26">
        <v>0.2</v>
      </c>
      <c r="AA123" s="40" t="s">
        <v>394</v>
      </c>
      <c r="AB123" s="27" t="s">
        <v>64</v>
      </c>
      <c r="AC123" s="27" t="s">
        <v>51</v>
      </c>
      <c r="AD123" s="217" t="s">
        <v>394</v>
      </c>
      <c r="AE123" s="79"/>
      <c r="AF123" s="112"/>
      <c r="AG123" s="112"/>
      <c r="AH123" s="188"/>
      <c r="AI123" s="168"/>
      <c r="AJ123" s="205"/>
    </row>
    <row r="124" spans="1:36" ht="125" x14ac:dyDescent="0.5">
      <c r="A124" s="37">
        <v>121</v>
      </c>
      <c r="B124" s="390"/>
      <c r="C124" s="130"/>
      <c r="D124" s="130"/>
      <c r="E124" s="130"/>
      <c r="F124" s="130"/>
      <c r="G124" s="123"/>
      <c r="H124" s="141"/>
      <c r="I124" s="141"/>
      <c r="J124" s="141"/>
      <c r="K124" s="136"/>
      <c r="L124" s="141"/>
      <c r="M124" s="136"/>
      <c r="N124" s="124"/>
      <c r="O124" s="129"/>
      <c r="P124" s="129"/>
      <c r="Q124" s="129"/>
      <c r="R124" s="339" t="s">
        <v>1291</v>
      </c>
      <c r="S124" s="38">
        <v>0.2</v>
      </c>
      <c r="T124" s="39">
        <v>43891</v>
      </c>
      <c r="U124" s="285">
        <v>43981</v>
      </c>
      <c r="V124" s="275"/>
      <c r="W124" s="275"/>
      <c r="X124" s="275"/>
      <c r="Y124" s="275"/>
      <c r="Z124" s="8">
        <v>0.3</v>
      </c>
      <c r="AA124" s="40" t="s">
        <v>395</v>
      </c>
      <c r="AB124" s="29" t="s">
        <v>64</v>
      </c>
      <c r="AC124" s="29" t="s">
        <v>51</v>
      </c>
      <c r="AD124" s="217" t="s">
        <v>395</v>
      </c>
      <c r="AE124" s="79"/>
      <c r="AF124" s="112"/>
      <c r="AG124" s="112"/>
      <c r="AH124" s="188"/>
      <c r="AI124" s="168"/>
      <c r="AJ124" s="205"/>
    </row>
    <row r="125" spans="1:36" ht="100" x14ac:dyDescent="0.5">
      <c r="A125" s="37">
        <v>122</v>
      </c>
      <c r="B125" s="391"/>
      <c r="C125" s="130"/>
      <c r="D125" s="130"/>
      <c r="E125" s="130"/>
      <c r="F125" s="130"/>
      <c r="G125" s="123"/>
      <c r="H125" s="141"/>
      <c r="I125" s="141"/>
      <c r="J125" s="141"/>
      <c r="K125" s="136"/>
      <c r="L125" s="141"/>
      <c r="M125" s="136"/>
      <c r="N125" s="124"/>
      <c r="O125" s="129"/>
      <c r="P125" s="129"/>
      <c r="Q125" s="129"/>
      <c r="R125" s="342" t="s">
        <v>1292</v>
      </c>
      <c r="S125" s="68">
        <v>0.1</v>
      </c>
      <c r="T125" s="39">
        <v>43891</v>
      </c>
      <c r="U125" s="285">
        <v>44180</v>
      </c>
      <c r="V125" s="275"/>
      <c r="W125" s="275"/>
      <c r="X125" s="275"/>
      <c r="Y125" s="275"/>
      <c r="Z125" s="26">
        <v>0.2</v>
      </c>
      <c r="AA125" s="40" t="s">
        <v>396</v>
      </c>
      <c r="AB125" s="27" t="s">
        <v>51</v>
      </c>
      <c r="AC125" s="27" t="s">
        <v>51</v>
      </c>
      <c r="AD125" s="217" t="s">
        <v>396</v>
      </c>
      <c r="AE125" s="79"/>
      <c r="AF125" s="112"/>
      <c r="AG125" s="112"/>
      <c r="AH125" s="162"/>
      <c r="AI125" s="167"/>
      <c r="AJ125" s="202"/>
    </row>
    <row r="126" spans="1:36" ht="64.5" customHeight="1" x14ac:dyDescent="0.5">
      <c r="A126" s="37">
        <v>123</v>
      </c>
      <c r="B126" s="195" t="s">
        <v>397</v>
      </c>
      <c r="C126" s="102" t="s">
        <v>40</v>
      </c>
      <c r="D126" s="102" t="s">
        <v>398</v>
      </c>
      <c r="E126" s="102" t="s">
        <v>157</v>
      </c>
      <c r="F126" s="107">
        <v>1</v>
      </c>
      <c r="G126" s="363"/>
      <c r="H126" s="308" t="s">
        <v>44</v>
      </c>
      <c r="I126" s="308" t="s">
        <v>44</v>
      </c>
      <c r="J126" s="102" t="s">
        <v>991</v>
      </c>
      <c r="K126" s="102" t="s">
        <v>44</v>
      </c>
      <c r="L126" s="102" t="s">
        <v>399</v>
      </c>
      <c r="M126" s="102"/>
      <c r="N126" s="102" t="s">
        <v>1302</v>
      </c>
      <c r="O126" s="121" t="s">
        <v>179</v>
      </c>
      <c r="P126" s="122">
        <f>MIN(T126:T129)</f>
        <v>43845</v>
      </c>
      <c r="Q126" s="122">
        <f>MAX(U126:U129)</f>
        <v>44180</v>
      </c>
      <c r="R126" s="341" t="s">
        <v>400</v>
      </c>
      <c r="S126" s="72">
        <v>0.1</v>
      </c>
      <c r="T126" s="42">
        <v>43845</v>
      </c>
      <c r="U126" s="284">
        <v>43889</v>
      </c>
      <c r="V126" s="297">
        <v>0.15</v>
      </c>
      <c r="W126" s="297">
        <v>0.5</v>
      </c>
      <c r="X126" s="297">
        <v>0.85</v>
      </c>
      <c r="Y126" s="297">
        <v>1</v>
      </c>
      <c r="Z126" s="4">
        <v>1</v>
      </c>
      <c r="AA126" s="240" t="s">
        <v>94</v>
      </c>
      <c r="AB126" s="29" t="s">
        <v>64</v>
      </c>
      <c r="AC126" s="29" t="str">
        <f t="shared" ref="AC126:AC189" si="4">IF(Z126&lt;1%,"Sin Iniciar",IF(Z126=100%,"Terminado","En gestión"))</f>
        <v>Terminado</v>
      </c>
      <c r="AD126" s="210" t="s">
        <v>1641</v>
      </c>
      <c r="AE126" s="84">
        <f>(S126*Z126)+(S127*Z127)+(S128*Z128)+(S129*Z129)</f>
        <v>0.32200000000000001</v>
      </c>
      <c r="AF126" s="112" t="s">
        <v>52</v>
      </c>
      <c r="AG126" s="112" t="str">
        <f>IF(AE126&lt;1%,"Sin iniciar",IF(AE126=100%,"Terminado","En gestión"))</f>
        <v>En gestión</v>
      </c>
      <c r="AH126" s="117" t="s">
        <v>1285</v>
      </c>
      <c r="AI126" s="163" t="s">
        <v>1312</v>
      </c>
      <c r="AJ126" s="198" t="s">
        <v>1311</v>
      </c>
    </row>
    <row r="127" spans="1:36" ht="52.5" customHeight="1" x14ac:dyDescent="0.5">
      <c r="A127" s="37">
        <v>124</v>
      </c>
      <c r="B127" s="387"/>
      <c r="C127" s="102"/>
      <c r="D127" s="102"/>
      <c r="E127" s="102"/>
      <c r="F127" s="107"/>
      <c r="G127" s="363"/>
      <c r="H127" s="308"/>
      <c r="I127" s="308"/>
      <c r="J127" s="102"/>
      <c r="K127" s="102"/>
      <c r="L127" s="102"/>
      <c r="M127" s="102"/>
      <c r="N127" s="102"/>
      <c r="O127" s="121"/>
      <c r="P127" s="122"/>
      <c r="Q127" s="122"/>
      <c r="R127" s="341" t="s">
        <v>401</v>
      </c>
      <c r="S127" s="72">
        <v>0.4</v>
      </c>
      <c r="T127" s="42">
        <v>43864</v>
      </c>
      <c r="U127" s="284">
        <v>44180</v>
      </c>
      <c r="V127" s="297"/>
      <c r="W127" s="297"/>
      <c r="X127" s="297"/>
      <c r="Y127" s="297"/>
      <c r="Z127" s="4">
        <v>0.4</v>
      </c>
      <c r="AA127" s="240" t="s">
        <v>402</v>
      </c>
      <c r="AB127" s="29" t="s">
        <v>52</v>
      </c>
      <c r="AC127" s="29" t="str">
        <f t="shared" si="4"/>
        <v>En gestión</v>
      </c>
      <c r="AD127" s="210"/>
      <c r="AE127" s="84"/>
      <c r="AF127" s="112"/>
      <c r="AG127" s="112"/>
      <c r="AH127" s="118"/>
      <c r="AI127" s="164"/>
      <c r="AJ127" s="203"/>
    </row>
    <row r="128" spans="1:36" ht="57" customHeight="1" x14ac:dyDescent="0.5">
      <c r="A128" s="37">
        <v>125</v>
      </c>
      <c r="B128" s="387"/>
      <c r="C128" s="102"/>
      <c r="D128" s="102"/>
      <c r="E128" s="102"/>
      <c r="F128" s="107"/>
      <c r="G128" s="363"/>
      <c r="H128" s="308"/>
      <c r="I128" s="308"/>
      <c r="J128" s="102"/>
      <c r="K128" s="102"/>
      <c r="L128" s="102"/>
      <c r="M128" s="102"/>
      <c r="N128" s="102"/>
      <c r="O128" s="121"/>
      <c r="P128" s="122"/>
      <c r="Q128" s="122"/>
      <c r="R128" s="341" t="s">
        <v>403</v>
      </c>
      <c r="S128" s="283">
        <v>0.4</v>
      </c>
      <c r="T128" s="42">
        <v>43864</v>
      </c>
      <c r="U128" s="284">
        <v>44180</v>
      </c>
      <c r="V128" s="297"/>
      <c r="W128" s="297"/>
      <c r="X128" s="297"/>
      <c r="Y128" s="297"/>
      <c r="Z128" s="4">
        <v>0.03</v>
      </c>
      <c r="AA128" s="240" t="s">
        <v>404</v>
      </c>
      <c r="AB128" s="29" t="s">
        <v>52</v>
      </c>
      <c r="AC128" s="29" t="str">
        <f t="shared" si="4"/>
        <v>En gestión</v>
      </c>
      <c r="AD128" s="210"/>
      <c r="AE128" s="84"/>
      <c r="AF128" s="112"/>
      <c r="AG128" s="112"/>
      <c r="AH128" s="118"/>
      <c r="AI128" s="164"/>
      <c r="AJ128" s="203"/>
    </row>
    <row r="129" spans="1:36" ht="84" customHeight="1" x14ac:dyDescent="0.5">
      <c r="A129" s="37">
        <v>126</v>
      </c>
      <c r="B129" s="196"/>
      <c r="C129" s="102"/>
      <c r="D129" s="102"/>
      <c r="E129" s="102"/>
      <c r="F129" s="107"/>
      <c r="G129" s="363"/>
      <c r="H129" s="308"/>
      <c r="I129" s="308"/>
      <c r="J129" s="102"/>
      <c r="K129" s="102"/>
      <c r="L129" s="102"/>
      <c r="M129" s="102"/>
      <c r="N129" s="102"/>
      <c r="O129" s="121"/>
      <c r="P129" s="122"/>
      <c r="Q129" s="122"/>
      <c r="R129" s="341" t="s">
        <v>405</v>
      </c>
      <c r="S129" s="283">
        <v>0.1</v>
      </c>
      <c r="T129" s="42">
        <v>43864</v>
      </c>
      <c r="U129" s="284">
        <v>44180</v>
      </c>
      <c r="V129" s="297"/>
      <c r="W129" s="297"/>
      <c r="X129" s="297"/>
      <c r="Y129" s="297"/>
      <c r="Z129" s="4">
        <v>0.5</v>
      </c>
      <c r="AA129" s="240" t="s">
        <v>406</v>
      </c>
      <c r="AB129" s="29" t="s">
        <v>52</v>
      </c>
      <c r="AC129" s="29" t="str">
        <f t="shared" si="4"/>
        <v>En gestión</v>
      </c>
      <c r="AD129" s="210"/>
      <c r="AE129" s="84"/>
      <c r="AF129" s="112"/>
      <c r="AG129" s="112"/>
      <c r="AH129" s="119"/>
      <c r="AI129" s="165"/>
      <c r="AJ129" s="204"/>
    </row>
    <row r="130" spans="1:36" ht="69.75" customHeight="1" x14ac:dyDescent="0.5">
      <c r="A130" s="37">
        <v>127</v>
      </c>
      <c r="B130" s="364" t="s">
        <v>397</v>
      </c>
      <c r="C130" s="364" t="s">
        <v>195</v>
      </c>
      <c r="D130" s="364" t="s">
        <v>343</v>
      </c>
      <c r="E130" s="364" t="s">
        <v>42</v>
      </c>
      <c r="F130" s="397" t="s">
        <v>299</v>
      </c>
      <c r="G130" s="365" t="s">
        <v>407</v>
      </c>
      <c r="H130" s="141" t="s">
        <v>245</v>
      </c>
      <c r="I130" s="141" t="s">
        <v>44</v>
      </c>
      <c r="J130" s="136" t="s">
        <v>44</v>
      </c>
      <c r="K130" s="136" t="s">
        <v>345</v>
      </c>
      <c r="L130" s="136" t="s">
        <v>399</v>
      </c>
      <c r="M130" s="136" t="s">
        <v>265</v>
      </c>
      <c r="N130" s="136" t="s">
        <v>1303</v>
      </c>
      <c r="O130" s="129" t="s">
        <v>179</v>
      </c>
      <c r="P130" s="138">
        <f>MIN(T130:T134)</f>
        <v>43864</v>
      </c>
      <c r="Q130" s="138">
        <f>MAX(U130:U134)</f>
        <v>44180</v>
      </c>
      <c r="R130" s="339" t="s">
        <v>408</v>
      </c>
      <c r="S130" s="68">
        <v>0.2</v>
      </c>
      <c r="T130" s="273">
        <v>43864</v>
      </c>
      <c r="U130" s="276">
        <v>44104</v>
      </c>
      <c r="V130" s="298">
        <v>0.25</v>
      </c>
      <c r="W130" s="298">
        <v>0.5</v>
      </c>
      <c r="X130" s="298">
        <v>0.75</v>
      </c>
      <c r="Y130" s="298">
        <v>1</v>
      </c>
      <c r="Z130" s="4">
        <v>0.6</v>
      </c>
      <c r="AA130" s="241" t="s">
        <v>409</v>
      </c>
      <c r="AB130" s="29" t="s">
        <v>52</v>
      </c>
      <c r="AC130" s="29" t="str">
        <f t="shared" si="4"/>
        <v>En gestión</v>
      </c>
      <c r="AD130" s="133" t="s">
        <v>410</v>
      </c>
      <c r="AE130" s="84">
        <f>(S130*Z130)+(S131*Z131)+(S132*Z132)+(S133*Z133)+(S134*Z134)</f>
        <v>0.30000000000000004</v>
      </c>
      <c r="AF130" s="112" t="s">
        <v>52</v>
      </c>
      <c r="AG130" s="112" t="str">
        <f>IF(AE130&lt;1%,"Sin iniciar",IF(AE130=100%,"Terminado","En gestión"))</f>
        <v>En gestión</v>
      </c>
      <c r="AH130" s="161" t="s">
        <v>1285</v>
      </c>
      <c r="AI130" s="166" t="s">
        <v>1312</v>
      </c>
      <c r="AJ130" s="201" t="s">
        <v>1311</v>
      </c>
    </row>
    <row r="131" spans="1:36" ht="82.5" customHeight="1" x14ac:dyDescent="0.5">
      <c r="A131" s="37">
        <v>128</v>
      </c>
      <c r="B131" s="366"/>
      <c r="C131" s="366"/>
      <c r="D131" s="366"/>
      <c r="E131" s="366"/>
      <c r="F131" s="367"/>
      <c r="G131" s="368"/>
      <c r="H131" s="141"/>
      <c r="I131" s="141"/>
      <c r="J131" s="136"/>
      <c r="K131" s="136"/>
      <c r="L131" s="136"/>
      <c r="M131" s="136"/>
      <c r="N131" s="136"/>
      <c r="O131" s="129"/>
      <c r="P131" s="138"/>
      <c r="Q131" s="138"/>
      <c r="R131" s="339" t="s">
        <v>411</v>
      </c>
      <c r="S131" s="68">
        <v>0.2</v>
      </c>
      <c r="T131" s="273">
        <v>43922</v>
      </c>
      <c r="U131" s="276">
        <v>44165</v>
      </c>
      <c r="V131" s="298"/>
      <c r="W131" s="298"/>
      <c r="X131" s="298"/>
      <c r="Y131" s="298"/>
      <c r="Z131" s="4">
        <v>0.1</v>
      </c>
      <c r="AA131" s="241" t="s">
        <v>412</v>
      </c>
      <c r="AB131" s="29" t="s">
        <v>52</v>
      </c>
      <c r="AC131" s="29" t="str">
        <f t="shared" si="4"/>
        <v>En gestión</v>
      </c>
      <c r="AD131" s="133"/>
      <c r="AE131" s="84"/>
      <c r="AF131" s="112"/>
      <c r="AG131" s="112"/>
      <c r="AH131" s="188"/>
      <c r="AI131" s="168"/>
      <c r="AJ131" s="205"/>
    </row>
    <row r="132" spans="1:36" ht="87" customHeight="1" x14ac:dyDescent="0.5">
      <c r="A132" s="37">
        <v>129</v>
      </c>
      <c r="B132" s="366"/>
      <c r="C132" s="366"/>
      <c r="D132" s="366"/>
      <c r="E132" s="366"/>
      <c r="F132" s="367"/>
      <c r="G132" s="368"/>
      <c r="H132" s="141"/>
      <c r="I132" s="141"/>
      <c r="J132" s="136"/>
      <c r="K132" s="136"/>
      <c r="L132" s="136" t="s">
        <v>413</v>
      </c>
      <c r="M132" s="136" t="s">
        <v>335</v>
      </c>
      <c r="N132" s="136"/>
      <c r="O132" s="129"/>
      <c r="P132" s="138"/>
      <c r="Q132" s="138"/>
      <c r="R132" s="339" t="s">
        <v>414</v>
      </c>
      <c r="S132" s="38">
        <v>0.2</v>
      </c>
      <c r="T132" s="273">
        <v>43864</v>
      </c>
      <c r="U132" s="276">
        <v>44180</v>
      </c>
      <c r="V132" s="298"/>
      <c r="W132" s="298"/>
      <c r="X132" s="298"/>
      <c r="Y132" s="298"/>
      <c r="Z132" s="4">
        <v>0.1</v>
      </c>
      <c r="AA132" s="241" t="s">
        <v>415</v>
      </c>
      <c r="AB132" s="29" t="s">
        <v>52</v>
      </c>
      <c r="AC132" s="29" t="str">
        <f t="shared" si="4"/>
        <v>En gestión</v>
      </c>
      <c r="AD132" s="133"/>
      <c r="AE132" s="84"/>
      <c r="AF132" s="112"/>
      <c r="AG132" s="112"/>
      <c r="AH132" s="188"/>
      <c r="AI132" s="168"/>
      <c r="AJ132" s="205"/>
    </row>
    <row r="133" spans="1:36" ht="126" customHeight="1" x14ac:dyDescent="0.5">
      <c r="A133" s="37">
        <v>130</v>
      </c>
      <c r="B133" s="366"/>
      <c r="C133" s="366"/>
      <c r="D133" s="366"/>
      <c r="E133" s="366"/>
      <c r="F133" s="367"/>
      <c r="G133" s="368"/>
      <c r="H133" s="141"/>
      <c r="I133" s="141"/>
      <c r="J133" s="136"/>
      <c r="K133" s="136"/>
      <c r="L133" s="136"/>
      <c r="M133" s="136"/>
      <c r="N133" s="136"/>
      <c r="O133" s="129"/>
      <c r="P133" s="138"/>
      <c r="Q133" s="138"/>
      <c r="R133" s="339" t="s">
        <v>416</v>
      </c>
      <c r="S133" s="38">
        <v>0.2</v>
      </c>
      <c r="T133" s="273">
        <v>43864</v>
      </c>
      <c r="U133" s="276">
        <v>44180</v>
      </c>
      <c r="V133" s="298"/>
      <c r="W133" s="298"/>
      <c r="X133" s="298"/>
      <c r="Y133" s="298"/>
      <c r="Z133" s="4">
        <v>0.2</v>
      </c>
      <c r="AA133" s="241" t="s">
        <v>417</v>
      </c>
      <c r="AB133" s="29" t="s">
        <v>52</v>
      </c>
      <c r="AC133" s="29" t="str">
        <f t="shared" si="4"/>
        <v>En gestión</v>
      </c>
      <c r="AD133" s="133"/>
      <c r="AE133" s="84"/>
      <c r="AF133" s="112"/>
      <c r="AG133" s="112"/>
      <c r="AH133" s="188"/>
      <c r="AI133" s="168"/>
      <c r="AJ133" s="205"/>
    </row>
    <row r="134" spans="1:36" ht="132.75" customHeight="1" x14ac:dyDescent="0.5">
      <c r="A134" s="37">
        <v>131</v>
      </c>
      <c r="B134" s="369"/>
      <c r="C134" s="369"/>
      <c r="D134" s="369"/>
      <c r="E134" s="369"/>
      <c r="F134" s="370"/>
      <c r="G134" s="371"/>
      <c r="H134" s="141"/>
      <c r="I134" s="141"/>
      <c r="J134" s="136"/>
      <c r="K134" s="136"/>
      <c r="L134" s="136"/>
      <c r="M134" s="136"/>
      <c r="N134" s="136"/>
      <c r="O134" s="129"/>
      <c r="P134" s="138"/>
      <c r="Q134" s="138"/>
      <c r="R134" s="339" t="s">
        <v>418</v>
      </c>
      <c r="S134" s="38">
        <v>0.2</v>
      </c>
      <c r="T134" s="273">
        <v>43864</v>
      </c>
      <c r="U134" s="276">
        <v>44180</v>
      </c>
      <c r="V134" s="298"/>
      <c r="W134" s="298"/>
      <c r="X134" s="298"/>
      <c r="Y134" s="298"/>
      <c r="Z134" s="4">
        <v>0.5</v>
      </c>
      <c r="AA134" s="241" t="s">
        <v>1603</v>
      </c>
      <c r="AB134" s="29" t="s">
        <v>52</v>
      </c>
      <c r="AC134" s="29" t="str">
        <f t="shared" si="4"/>
        <v>En gestión</v>
      </c>
      <c r="AD134" s="133"/>
      <c r="AE134" s="84"/>
      <c r="AF134" s="112"/>
      <c r="AG134" s="112"/>
      <c r="AH134" s="162"/>
      <c r="AI134" s="167"/>
      <c r="AJ134" s="202"/>
    </row>
    <row r="135" spans="1:36" ht="332.25" customHeight="1" x14ac:dyDescent="0.5">
      <c r="A135" s="37">
        <v>132</v>
      </c>
      <c r="B135" s="195" t="s">
        <v>397</v>
      </c>
      <c r="C135" s="102" t="s">
        <v>419</v>
      </c>
      <c r="D135" s="102" t="s">
        <v>420</v>
      </c>
      <c r="E135" s="102" t="s">
        <v>42</v>
      </c>
      <c r="F135" s="107" t="s">
        <v>299</v>
      </c>
      <c r="G135" s="363" t="s">
        <v>421</v>
      </c>
      <c r="H135" s="308" t="s">
        <v>245</v>
      </c>
      <c r="I135" s="308" t="s">
        <v>245</v>
      </c>
      <c r="J135" s="102" t="s">
        <v>245</v>
      </c>
      <c r="K135" s="102" t="s">
        <v>245</v>
      </c>
      <c r="L135" s="398" t="s">
        <v>399</v>
      </c>
      <c r="M135" s="102"/>
      <c r="N135" s="90" t="s">
        <v>422</v>
      </c>
      <c r="O135" s="121" t="s">
        <v>423</v>
      </c>
      <c r="P135" s="121">
        <v>43832</v>
      </c>
      <c r="Q135" s="121">
        <v>44180</v>
      </c>
      <c r="R135" s="340" t="s">
        <v>424</v>
      </c>
      <c r="S135" s="52">
        <v>0.5</v>
      </c>
      <c r="T135" s="41">
        <v>43832</v>
      </c>
      <c r="U135" s="286">
        <v>44012</v>
      </c>
      <c r="V135" s="297">
        <v>0.3</v>
      </c>
      <c r="W135" s="297">
        <v>0.6</v>
      </c>
      <c r="X135" s="297">
        <v>0.8</v>
      </c>
      <c r="Y135" s="297">
        <v>1</v>
      </c>
      <c r="Z135" s="4">
        <v>0.95</v>
      </c>
      <c r="AA135" s="5" t="s">
        <v>425</v>
      </c>
      <c r="AB135" s="29" t="s">
        <v>64</v>
      </c>
      <c r="AC135" s="29" t="str">
        <f t="shared" si="4"/>
        <v>En gestión</v>
      </c>
      <c r="AD135" s="210" t="s">
        <v>426</v>
      </c>
      <c r="AE135" s="84">
        <f>(S135*Z135)+(S136*Z136)</f>
        <v>0.67500000000000004</v>
      </c>
      <c r="AF135" s="112" t="s">
        <v>52</v>
      </c>
      <c r="AG135" s="112" t="str">
        <f>IF(AE135&lt;1%,"Sin iniciar",IF(AE135=100%,"Terminado","En gestión"))</f>
        <v>En gestión</v>
      </c>
      <c r="AH135" s="117" t="s">
        <v>1285</v>
      </c>
      <c r="AI135" s="163" t="s">
        <v>1312</v>
      </c>
      <c r="AJ135" s="198" t="s">
        <v>1311</v>
      </c>
    </row>
    <row r="136" spans="1:36" ht="280.5" customHeight="1" x14ac:dyDescent="0.5">
      <c r="A136" s="37">
        <v>133</v>
      </c>
      <c r="B136" s="196"/>
      <c r="C136" s="102"/>
      <c r="D136" s="102"/>
      <c r="E136" s="102"/>
      <c r="F136" s="107"/>
      <c r="G136" s="363"/>
      <c r="H136" s="308"/>
      <c r="I136" s="308"/>
      <c r="J136" s="102"/>
      <c r="K136" s="102"/>
      <c r="L136" s="398" t="s">
        <v>413</v>
      </c>
      <c r="M136" s="102"/>
      <c r="N136" s="90"/>
      <c r="O136" s="121"/>
      <c r="P136" s="121"/>
      <c r="Q136" s="121"/>
      <c r="R136" s="340" t="s">
        <v>427</v>
      </c>
      <c r="S136" s="52">
        <v>0.5</v>
      </c>
      <c r="T136" s="41">
        <v>43941</v>
      </c>
      <c r="U136" s="286">
        <v>44180</v>
      </c>
      <c r="V136" s="297"/>
      <c r="W136" s="297"/>
      <c r="X136" s="297"/>
      <c r="Y136" s="297"/>
      <c r="Z136" s="4">
        <v>0.4</v>
      </c>
      <c r="AA136" s="5" t="s">
        <v>428</v>
      </c>
      <c r="AB136" s="29" t="s">
        <v>52</v>
      </c>
      <c r="AC136" s="29" t="str">
        <f t="shared" si="4"/>
        <v>En gestión</v>
      </c>
      <c r="AD136" s="210"/>
      <c r="AE136" s="84"/>
      <c r="AF136" s="112"/>
      <c r="AG136" s="112"/>
      <c r="AH136" s="119"/>
      <c r="AI136" s="165"/>
      <c r="AJ136" s="204"/>
    </row>
    <row r="137" spans="1:36" ht="89.25" customHeight="1" x14ac:dyDescent="0.5">
      <c r="A137" s="37">
        <v>134</v>
      </c>
      <c r="B137" s="364" t="s">
        <v>397</v>
      </c>
      <c r="C137" s="136" t="s">
        <v>419</v>
      </c>
      <c r="D137" s="136" t="s">
        <v>420</v>
      </c>
      <c r="E137" s="136" t="s">
        <v>157</v>
      </c>
      <c r="F137" s="137">
        <v>1</v>
      </c>
      <c r="G137" s="372"/>
      <c r="H137" s="141" t="s">
        <v>245</v>
      </c>
      <c r="I137" s="141" t="s">
        <v>245</v>
      </c>
      <c r="J137" s="141" t="s">
        <v>245</v>
      </c>
      <c r="K137" s="141" t="s">
        <v>245</v>
      </c>
      <c r="L137" s="136" t="s">
        <v>399</v>
      </c>
      <c r="M137" s="136"/>
      <c r="N137" s="136" t="s">
        <v>429</v>
      </c>
      <c r="O137" s="124" t="s">
        <v>179</v>
      </c>
      <c r="P137" s="129">
        <v>43863</v>
      </c>
      <c r="Q137" s="129">
        <f>MAX(U137:U141)</f>
        <v>44058</v>
      </c>
      <c r="R137" s="342" t="s">
        <v>430</v>
      </c>
      <c r="S137" s="38">
        <v>0.3</v>
      </c>
      <c r="T137" s="39">
        <v>43863</v>
      </c>
      <c r="U137" s="285">
        <v>43951</v>
      </c>
      <c r="V137" s="298">
        <v>0.6</v>
      </c>
      <c r="W137" s="298">
        <v>1</v>
      </c>
      <c r="X137" s="298"/>
      <c r="Y137" s="298"/>
      <c r="Z137" s="4">
        <v>1</v>
      </c>
      <c r="AA137" s="40" t="s">
        <v>431</v>
      </c>
      <c r="AB137" s="29" t="s">
        <v>64</v>
      </c>
      <c r="AC137" s="29" t="str">
        <f t="shared" si="4"/>
        <v>Terminado</v>
      </c>
      <c r="AD137" s="214" t="s">
        <v>432</v>
      </c>
      <c r="AE137" s="84">
        <f>(S137*Z137)+(S138*Z138)+(S139*Z139)+(S140*Z140)+(S141*Z141)</f>
        <v>0.75</v>
      </c>
      <c r="AF137" s="112" t="s">
        <v>52</v>
      </c>
      <c r="AG137" s="112" t="str">
        <f>IF(AE137&lt;1%,"Sin iniciar",IF(AE137=100%,"Terminado","En gestión"))</f>
        <v>En gestión</v>
      </c>
      <c r="AH137" s="161" t="s">
        <v>1285</v>
      </c>
      <c r="AI137" s="166" t="s">
        <v>1312</v>
      </c>
      <c r="AJ137" s="201" t="s">
        <v>1311</v>
      </c>
    </row>
    <row r="138" spans="1:36" ht="24.75" customHeight="1" x14ac:dyDescent="0.5">
      <c r="A138" s="37">
        <v>135</v>
      </c>
      <c r="B138" s="366"/>
      <c r="C138" s="136"/>
      <c r="D138" s="136"/>
      <c r="E138" s="136"/>
      <c r="F138" s="137"/>
      <c r="G138" s="372"/>
      <c r="H138" s="141"/>
      <c r="I138" s="141"/>
      <c r="J138" s="141"/>
      <c r="K138" s="141"/>
      <c r="L138" s="136"/>
      <c r="M138" s="136"/>
      <c r="N138" s="136"/>
      <c r="O138" s="124"/>
      <c r="P138" s="129"/>
      <c r="Q138" s="129"/>
      <c r="R138" s="342" t="s">
        <v>433</v>
      </c>
      <c r="S138" s="38">
        <v>0.3</v>
      </c>
      <c r="T138" s="39">
        <v>43863</v>
      </c>
      <c r="U138" s="285">
        <v>43951</v>
      </c>
      <c r="V138" s="298"/>
      <c r="W138" s="298"/>
      <c r="X138" s="298"/>
      <c r="Y138" s="298"/>
      <c r="Z138" s="4">
        <v>1</v>
      </c>
      <c r="AA138" s="40" t="s">
        <v>434</v>
      </c>
      <c r="AB138" s="29" t="s">
        <v>64</v>
      </c>
      <c r="AC138" s="29" t="str">
        <f t="shared" si="4"/>
        <v>Terminado</v>
      </c>
      <c r="AD138" s="214"/>
      <c r="AE138" s="84"/>
      <c r="AF138" s="112"/>
      <c r="AG138" s="112"/>
      <c r="AH138" s="188"/>
      <c r="AI138" s="168"/>
      <c r="AJ138" s="205"/>
    </row>
    <row r="139" spans="1:36" ht="37.5" customHeight="1" x14ac:dyDescent="0.5">
      <c r="A139" s="37">
        <v>136</v>
      </c>
      <c r="B139" s="366"/>
      <c r="C139" s="136"/>
      <c r="D139" s="136"/>
      <c r="E139" s="136"/>
      <c r="F139" s="137"/>
      <c r="G139" s="372"/>
      <c r="H139" s="141"/>
      <c r="I139" s="141"/>
      <c r="J139" s="141"/>
      <c r="K139" s="141"/>
      <c r="L139" s="136" t="s">
        <v>413</v>
      </c>
      <c r="M139" s="136"/>
      <c r="N139" s="136"/>
      <c r="O139" s="124"/>
      <c r="P139" s="129"/>
      <c r="Q139" s="129"/>
      <c r="R139" s="342" t="s">
        <v>435</v>
      </c>
      <c r="S139" s="38">
        <v>0.1</v>
      </c>
      <c r="T139" s="39">
        <v>43863</v>
      </c>
      <c r="U139" s="285">
        <v>43981</v>
      </c>
      <c r="V139" s="298"/>
      <c r="W139" s="298"/>
      <c r="X139" s="298"/>
      <c r="Y139" s="298"/>
      <c r="Z139" s="4">
        <v>1</v>
      </c>
      <c r="AA139" s="40" t="s">
        <v>436</v>
      </c>
      <c r="AB139" s="29" t="s">
        <v>64</v>
      </c>
      <c r="AC139" s="29" t="str">
        <f t="shared" si="4"/>
        <v>Terminado</v>
      </c>
      <c r="AD139" s="214"/>
      <c r="AE139" s="84"/>
      <c r="AF139" s="112"/>
      <c r="AG139" s="112"/>
      <c r="AH139" s="188"/>
      <c r="AI139" s="168"/>
      <c r="AJ139" s="205"/>
    </row>
    <row r="140" spans="1:36" ht="56.25" customHeight="1" x14ac:dyDescent="0.5">
      <c r="A140" s="37">
        <v>137</v>
      </c>
      <c r="B140" s="366"/>
      <c r="C140" s="136"/>
      <c r="D140" s="136"/>
      <c r="E140" s="136"/>
      <c r="F140" s="137"/>
      <c r="G140" s="372"/>
      <c r="H140" s="141"/>
      <c r="I140" s="141"/>
      <c r="J140" s="141"/>
      <c r="K140" s="141"/>
      <c r="L140" s="136"/>
      <c r="M140" s="136"/>
      <c r="N140" s="136"/>
      <c r="O140" s="124"/>
      <c r="P140" s="129"/>
      <c r="Q140" s="129"/>
      <c r="R140" s="342" t="s">
        <v>437</v>
      </c>
      <c r="S140" s="38">
        <v>0.1</v>
      </c>
      <c r="T140" s="39">
        <v>43955</v>
      </c>
      <c r="U140" s="285">
        <v>44027</v>
      </c>
      <c r="V140" s="298"/>
      <c r="W140" s="298"/>
      <c r="X140" s="298"/>
      <c r="Y140" s="298"/>
      <c r="Z140" s="4">
        <v>0.5</v>
      </c>
      <c r="AA140" s="40" t="s">
        <v>438</v>
      </c>
      <c r="AB140" s="29" t="s">
        <v>52</v>
      </c>
      <c r="AC140" s="29" t="str">
        <f t="shared" si="4"/>
        <v>En gestión</v>
      </c>
      <c r="AD140" s="214"/>
      <c r="AE140" s="84"/>
      <c r="AF140" s="112"/>
      <c r="AG140" s="112"/>
      <c r="AH140" s="188"/>
      <c r="AI140" s="168"/>
      <c r="AJ140" s="205"/>
    </row>
    <row r="141" spans="1:36" ht="65.5" customHeight="1" x14ac:dyDescent="0.5">
      <c r="A141" s="37">
        <v>138</v>
      </c>
      <c r="B141" s="369"/>
      <c r="C141" s="136"/>
      <c r="D141" s="136"/>
      <c r="E141" s="136"/>
      <c r="F141" s="137"/>
      <c r="G141" s="372"/>
      <c r="H141" s="141"/>
      <c r="I141" s="141"/>
      <c r="J141" s="141"/>
      <c r="K141" s="141"/>
      <c r="L141" s="136"/>
      <c r="M141" s="136"/>
      <c r="N141" s="136"/>
      <c r="O141" s="124"/>
      <c r="P141" s="129"/>
      <c r="Q141" s="129"/>
      <c r="R141" s="342" t="s">
        <v>439</v>
      </c>
      <c r="S141" s="38">
        <v>0.2</v>
      </c>
      <c r="T141" s="39">
        <v>44027</v>
      </c>
      <c r="U141" s="285">
        <v>44058</v>
      </c>
      <c r="V141" s="298"/>
      <c r="W141" s="298"/>
      <c r="X141" s="298"/>
      <c r="Y141" s="298"/>
      <c r="Z141" s="4">
        <v>0</v>
      </c>
      <c r="AA141" s="40" t="s">
        <v>440</v>
      </c>
      <c r="AB141" s="29" t="s">
        <v>79</v>
      </c>
      <c r="AC141" s="29" t="str">
        <f t="shared" si="4"/>
        <v>Sin Iniciar</v>
      </c>
      <c r="AD141" s="214"/>
      <c r="AE141" s="84"/>
      <c r="AF141" s="112"/>
      <c r="AG141" s="112"/>
      <c r="AH141" s="162"/>
      <c r="AI141" s="167"/>
      <c r="AJ141" s="202"/>
    </row>
    <row r="142" spans="1:36" ht="45.75" customHeight="1" x14ac:dyDescent="0.5">
      <c r="A142" s="37">
        <v>139</v>
      </c>
      <c r="B142" s="195" t="s">
        <v>397</v>
      </c>
      <c r="C142" s="102" t="s">
        <v>308</v>
      </c>
      <c r="D142" s="102" t="s">
        <v>274</v>
      </c>
      <c r="E142" s="102" t="s">
        <v>42</v>
      </c>
      <c r="F142" s="107" t="s">
        <v>299</v>
      </c>
      <c r="G142" s="363" t="s">
        <v>441</v>
      </c>
      <c r="H142" s="308" t="s">
        <v>245</v>
      </c>
      <c r="I142" s="308" t="s">
        <v>245</v>
      </c>
      <c r="J142" s="308" t="s">
        <v>245</v>
      </c>
      <c r="K142" s="308" t="s">
        <v>245</v>
      </c>
      <c r="L142" s="102" t="s">
        <v>413</v>
      </c>
      <c r="M142" s="102" t="s">
        <v>367</v>
      </c>
      <c r="N142" s="90" t="s">
        <v>442</v>
      </c>
      <c r="O142" s="90" t="s">
        <v>179</v>
      </c>
      <c r="P142" s="299">
        <v>43832</v>
      </c>
      <c r="Q142" s="299">
        <v>44180</v>
      </c>
      <c r="R142" s="340" t="s">
        <v>443</v>
      </c>
      <c r="S142" s="52">
        <v>0.2</v>
      </c>
      <c r="T142" s="41">
        <v>43832</v>
      </c>
      <c r="U142" s="286">
        <v>43889</v>
      </c>
      <c r="V142" s="108">
        <v>0.2</v>
      </c>
      <c r="W142" s="131">
        <v>0.4</v>
      </c>
      <c r="X142" s="131">
        <v>0.8</v>
      </c>
      <c r="Y142" s="108">
        <v>1</v>
      </c>
      <c r="Z142" s="4">
        <v>1</v>
      </c>
      <c r="AA142" s="5" t="s">
        <v>94</v>
      </c>
      <c r="AB142" s="29" t="s">
        <v>64</v>
      </c>
      <c r="AC142" s="29" t="str">
        <f t="shared" si="4"/>
        <v>Terminado</v>
      </c>
      <c r="AD142" s="210" t="s">
        <v>444</v>
      </c>
      <c r="AE142" s="79">
        <f>(S142*Z142)+(S143*Z143)+(S144*Z144)</f>
        <v>0.45</v>
      </c>
      <c r="AF142" s="112" t="s">
        <v>52</v>
      </c>
      <c r="AG142" s="112" t="str">
        <f>IF(AE142&lt;1%,"Sin iniciar",IF(AE142=100%,"Terminado","En gestión"))</f>
        <v>En gestión</v>
      </c>
      <c r="AH142" s="117" t="s">
        <v>1285</v>
      </c>
      <c r="AI142" s="163" t="s">
        <v>1312</v>
      </c>
      <c r="AJ142" s="198" t="s">
        <v>1311</v>
      </c>
    </row>
    <row r="143" spans="1:36" ht="80.25" customHeight="1" x14ac:dyDescent="0.5">
      <c r="A143" s="37">
        <v>140</v>
      </c>
      <c r="B143" s="387"/>
      <c r="C143" s="102"/>
      <c r="D143" s="102"/>
      <c r="E143" s="102"/>
      <c r="F143" s="107"/>
      <c r="G143" s="363"/>
      <c r="H143" s="308"/>
      <c r="I143" s="308"/>
      <c r="J143" s="308"/>
      <c r="K143" s="308"/>
      <c r="L143" s="102"/>
      <c r="M143" s="102"/>
      <c r="N143" s="90"/>
      <c r="O143" s="90"/>
      <c r="P143" s="299"/>
      <c r="Q143" s="299"/>
      <c r="R143" s="340" t="s">
        <v>445</v>
      </c>
      <c r="S143" s="52">
        <v>0.5</v>
      </c>
      <c r="T143" s="41">
        <v>43923</v>
      </c>
      <c r="U143" s="286">
        <v>44043</v>
      </c>
      <c r="V143" s="108"/>
      <c r="W143" s="131"/>
      <c r="X143" s="131"/>
      <c r="Y143" s="108"/>
      <c r="Z143" s="4">
        <v>0.5</v>
      </c>
      <c r="AA143" s="5" t="s">
        <v>446</v>
      </c>
      <c r="AB143" s="29" t="s">
        <v>52</v>
      </c>
      <c r="AC143" s="29" t="str">
        <f t="shared" si="4"/>
        <v>En gestión</v>
      </c>
      <c r="AD143" s="210"/>
      <c r="AE143" s="79"/>
      <c r="AF143" s="112"/>
      <c r="AG143" s="112"/>
      <c r="AH143" s="118"/>
      <c r="AI143" s="164"/>
      <c r="AJ143" s="203"/>
    </row>
    <row r="144" spans="1:36" ht="131" customHeight="1" x14ac:dyDescent="0.5">
      <c r="A144" s="37">
        <v>141</v>
      </c>
      <c r="B144" s="196"/>
      <c r="C144" s="102"/>
      <c r="D144" s="102"/>
      <c r="E144" s="102"/>
      <c r="F144" s="107"/>
      <c r="G144" s="363"/>
      <c r="H144" s="308"/>
      <c r="I144" s="308"/>
      <c r="J144" s="308"/>
      <c r="K144" s="308"/>
      <c r="L144" s="102"/>
      <c r="M144" s="102"/>
      <c r="N144" s="90"/>
      <c r="O144" s="90"/>
      <c r="P144" s="299"/>
      <c r="Q144" s="299"/>
      <c r="R144" s="340" t="s">
        <v>447</v>
      </c>
      <c r="S144" s="52">
        <v>0.3</v>
      </c>
      <c r="T144" s="41">
        <v>44046</v>
      </c>
      <c r="U144" s="286">
        <v>44180</v>
      </c>
      <c r="V144" s="108"/>
      <c r="W144" s="131"/>
      <c r="X144" s="131"/>
      <c r="Y144" s="108"/>
      <c r="Z144" s="4">
        <v>0</v>
      </c>
      <c r="AA144" s="5" t="s">
        <v>440</v>
      </c>
      <c r="AB144" s="29" t="s">
        <v>79</v>
      </c>
      <c r="AC144" s="29" t="str">
        <f t="shared" si="4"/>
        <v>Sin Iniciar</v>
      </c>
      <c r="AD144" s="210"/>
      <c r="AE144" s="79"/>
      <c r="AF144" s="112"/>
      <c r="AG144" s="112"/>
      <c r="AH144" s="119"/>
      <c r="AI144" s="165"/>
      <c r="AJ144" s="204"/>
    </row>
    <row r="145" spans="1:36" ht="99.75" customHeight="1" x14ac:dyDescent="0.5">
      <c r="A145" s="37">
        <v>142</v>
      </c>
      <c r="B145" s="364" t="s">
        <v>397</v>
      </c>
      <c r="C145" s="136" t="s">
        <v>419</v>
      </c>
      <c r="D145" s="136" t="s">
        <v>420</v>
      </c>
      <c r="E145" s="136" t="s">
        <v>42</v>
      </c>
      <c r="F145" s="137" t="s">
        <v>299</v>
      </c>
      <c r="G145" s="372" t="s">
        <v>448</v>
      </c>
      <c r="H145" s="141" t="s">
        <v>245</v>
      </c>
      <c r="I145" s="141" t="s">
        <v>245</v>
      </c>
      <c r="J145" s="141" t="s">
        <v>245</v>
      </c>
      <c r="K145" s="141" t="s">
        <v>245</v>
      </c>
      <c r="L145" s="141"/>
      <c r="M145" s="136"/>
      <c r="N145" s="124" t="s">
        <v>449</v>
      </c>
      <c r="O145" s="124" t="s">
        <v>179</v>
      </c>
      <c r="P145" s="139">
        <v>43864</v>
      </c>
      <c r="Q145" s="139">
        <v>44165</v>
      </c>
      <c r="R145" s="342" t="s">
        <v>450</v>
      </c>
      <c r="S145" s="38">
        <v>0.3</v>
      </c>
      <c r="T145" s="39">
        <v>43864</v>
      </c>
      <c r="U145" s="285">
        <v>44001</v>
      </c>
      <c r="V145" s="275">
        <v>0.3</v>
      </c>
      <c r="W145" s="127">
        <v>0.6</v>
      </c>
      <c r="X145" s="127">
        <v>0.8</v>
      </c>
      <c r="Y145" s="275">
        <v>1</v>
      </c>
      <c r="Z145" s="4">
        <v>1</v>
      </c>
      <c r="AA145" s="40" t="s">
        <v>451</v>
      </c>
      <c r="AB145" s="29" t="s">
        <v>64</v>
      </c>
      <c r="AC145" s="29" t="str">
        <f t="shared" si="4"/>
        <v>Terminado</v>
      </c>
      <c r="AD145" s="133" t="s">
        <v>452</v>
      </c>
      <c r="AE145" s="79">
        <f>(S145*Z145)+(S146*Z146)+(S147*Z147)</f>
        <v>0.61</v>
      </c>
      <c r="AF145" s="112" t="s">
        <v>52</v>
      </c>
      <c r="AG145" s="112" t="str">
        <f>IF(AE145&lt;1%,"Sin iniciar",IF(AE145=100%,"Terminado","En gestión"))</f>
        <v>En gestión</v>
      </c>
      <c r="AH145" s="161" t="s">
        <v>1285</v>
      </c>
      <c r="AI145" s="166" t="s">
        <v>1312</v>
      </c>
      <c r="AJ145" s="201" t="s">
        <v>1311</v>
      </c>
    </row>
    <row r="146" spans="1:36" ht="82.5" customHeight="1" x14ac:dyDescent="0.5">
      <c r="A146" s="37">
        <v>143</v>
      </c>
      <c r="B146" s="366"/>
      <c r="C146" s="136"/>
      <c r="D146" s="136"/>
      <c r="E146" s="136"/>
      <c r="F146" s="137"/>
      <c r="G146" s="372"/>
      <c r="H146" s="141"/>
      <c r="I146" s="141"/>
      <c r="J146" s="141"/>
      <c r="K146" s="141"/>
      <c r="L146" s="141"/>
      <c r="M146" s="136"/>
      <c r="N146" s="124"/>
      <c r="O146" s="124"/>
      <c r="P146" s="139"/>
      <c r="Q146" s="139"/>
      <c r="R146" s="342" t="s">
        <v>453</v>
      </c>
      <c r="S146" s="38">
        <v>0.3</v>
      </c>
      <c r="T146" s="39">
        <v>43983</v>
      </c>
      <c r="U146" s="285">
        <v>44042</v>
      </c>
      <c r="V146" s="275"/>
      <c r="W146" s="127"/>
      <c r="X146" s="127"/>
      <c r="Y146" s="275"/>
      <c r="Z146" s="4">
        <v>0.5</v>
      </c>
      <c r="AA146" s="40" t="s">
        <v>454</v>
      </c>
      <c r="AB146" s="29" t="s">
        <v>52</v>
      </c>
      <c r="AC146" s="29" t="str">
        <f t="shared" si="4"/>
        <v>En gestión</v>
      </c>
      <c r="AD146" s="133"/>
      <c r="AE146" s="79"/>
      <c r="AF146" s="112"/>
      <c r="AG146" s="112"/>
      <c r="AH146" s="188"/>
      <c r="AI146" s="168"/>
      <c r="AJ146" s="205"/>
    </row>
    <row r="147" spans="1:36" ht="84" x14ac:dyDescent="0.5">
      <c r="A147" s="37">
        <v>144</v>
      </c>
      <c r="B147" s="369"/>
      <c r="C147" s="136"/>
      <c r="D147" s="136"/>
      <c r="E147" s="136"/>
      <c r="F147" s="137"/>
      <c r="G147" s="372"/>
      <c r="H147" s="141"/>
      <c r="I147" s="141"/>
      <c r="J147" s="141"/>
      <c r="K147" s="141"/>
      <c r="L147" s="141"/>
      <c r="M147" s="136"/>
      <c r="N147" s="124"/>
      <c r="O147" s="124"/>
      <c r="P147" s="139"/>
      <c r="Q147" s="139"/>
      <c r="R147" s="342" t="s">
        <v>455</v>
      </c>
      <c r="S147" s="38">
        <v>0.4</v>
      </c>
      <c r="T147" s="39">
        <v>44044</v>
      </c>
      <c r="U147" s="285">
        <v>44165</v>
      </c>
      <c r="V147" s="275"/>
      <c r="W147" s="127"/>
      <c r="X147" s="127"/>
      <c r="Y147" s="275"/>
      <c r="Z147" s="4">
        <v>0.4</v>
      </c>
      <c r="AA147" s="40" t="s">
        <v>456</v>
      </c>
      <c r="AB147" s="29" t="s">
        <v>79</v>
      </c>
      <c r="AC147" s="29" t="str">
        <f t="shared" si="4"/>
        <v>En gestión</v>
      </c>
      <c r="AD147" s="133"/>
      <c r="AE147" s="79"/>
      <c r="AF147" s="112"/>
      <c r="AG147" s="112"/>
      <c r="AH147" s="162"/>
      <c r="AI147" s="167"/>
      <c r="AJ147" s="202"/>
    </row>
    <row r="148" spans="1:36" ht="125.25" customHeight="1" x14ac:dyDescent="0.5">
      <c r="A148" s="37">
        <v>145</v>
      </c>
      <c r="B148" s="195" t="s">
        <v>397</v>
      </c>
      <c r="C148" s="102" t="s">
        <v>308</v>
      </c>
      <c r="D148" s="102" t="s">
        <v>274</v>
      </c>
      <c r="E148" s="102" t="s">
        <v>42</v>
      </c>
      <c r="F148" s="107" t="s">
        <v>299</v>
      </c>
      <c r="G148" s="363" t="s">
        <v>457</v>
      </c>
      <c r="H148" s="308" t="s">
        <v>245</v>
      </c>
      <c r="I148" s="308" t="s">
        <v>245</v>
      </c>
      <c r="J148" s="308" t="s">
        <v>245</v>
      </c>
      <c r="K148" s="102" t="s">
        <v>345</v>
      </c>
      <c r="L148" s="102" t="s">
        <v>413</v>
      </c>
      <c r="M148" s="102" t="s">
        <v>367</v>
      </c>
      <c r="N148" s="90" t="s">
        <v>458</v>
      </c>
      <c r="O148" s="90" t="s">
        <v>179</v>
      </c>
      <c r="P148" s="299">
        <v>43864</v>
      </c>
      <c r="Q148" s="299">
        <f>MAX(U148:U150)</f>
        <v>44196</v>
      </c>
      <c r="R148" s="340" t="s">
        <v>459</v>
      </c>
      <c r="S148" s="52">
        <v>0.2</v>
      </c>
      <c r="T148" s="41">
        <v>43864</v>
      </c>
      <c r="U148" s="286">
        <v>43921</v>
      </c>
      <c r="V148" s="108">
        <v>0.3</v>
      </c>
      <c r="W148" s="131">
        <v>0.6</v>
      </c>
      <c r="X148" s="131">
        <v>0.8</v>
      </c>
      <c r="Y148" s="108">
        <v>1</v>
      </c>
      <c r="Z148" s="4">
        <v>1</v>
      </c>
      <c r="AA148" s="5" t="s">
        <v>94</v>
      </c>
      <c r="AB148" s="29" t="s">
        <v>64</v>
      </c>
      <c r="AC148" s="29" t="str">
        <f t="shared" si="4"/>
        <v>Terminado</v>
      </c>
      <c r="AD148" s="210" t="s">
        <v>460</v>
      </c>
      <c r="AE148" s="79">
        <f>(S148*Z148)+(S149*Z149)+(S150*Z150)</f>
        <v>0.56000000000000005</v>
      </c>
      <c r="AF148" s="112" t="s">
        <v>52</v>
      </c>
      <c r="AG148" s="112" t="str">
        <f>IF(AE148&lt;1%,"Sin iniciar",IF(AE148=100%,"Terminado","En gestión"))</f>
        <v>En gestión</v>
      </c>
      <c r="AH148" s="117" t="s">
        <v>1285</v>
      </c>
      <c r="AI148" s="163" t="s">
        <v>1312</v>
      </c>
      <c r="AJ148" s="198" t="s">
        <v>1311</v>
      </c>
    </row>
    <row r="149" spans="1:36" ht="86.25" customHeight="1" x14ac:dyDescent="0.5">
      <c r="A149" s="37">
        <v>146</v>
      </c>
      <c r="B149" s="387"/>
      <c r="C149" s="102"/>
      <c r="D149" s="102"/>
      <c r="E149" s="102"/>
      <c r="F149" s="107"/>
      <c r="G149" s="363"/>
      <c r="H149" s="308"/>
      <c r="I149" s="308"/>
      <c r="J149" s="308"/>
      <c r="K149" s="102"/>
      <c r="L149" s="102"/>
      <c r="M149" s="102"/>
      <c r="N149" s="90"/>
      <c r="O149" s="90"/>
      <c r="P149" s="299"/>
      <c r="Q149" s="299"/>
      <c r="R149" s="340" t="s">
        <v>461</v>
      </c>
      <c r="S149" s="52">
        <v>0.4</v>
      </c>
      <c r="T149" s="41">
        <v>43864</v>
      </c>
      <c r="U149" s="286">
        <v>44196</v>
      </c>
      <c r="V149" s="108"/>
      <c r="W149" s="131"/>
      <c r="X149" s="131"/>
      <c r="Y149" s="108"/>
      <c r="Z149" s="4">
        <v>0.4</v>
      </c>
      <c r="AA149" s="5" t="s">
        <v>462</v>
      </c>
      <c r="AB149" s="29" t="s">
        <v>52</v>
      </c>
      <c r="AC149" s="29" t="str">
        <f t="shared" si="4"/>
        <v>En gestión</v>
      </c>
      <c r="AD149" s="210"/>
      <c r="AE149" s="79"/>
      <c r="AF149" s="112"/>
      <c r="AG149" s="112"/>
      <c r="AH149" s="118"/>
      <c r="AI149" s="164"/>
      <c r="AJ149" s="203"/>
    </row>
    <row r="150" spans="1:36" ht="125.25" customHeight="1" x14ac:dyDescent="0.5">
      <c r="A150" s="37">
        <v>147</v>
      </c>
      <c r="B150" s="196"/>
      <c r="C150" s="102"/>
      <c r="D150" s="102"/>
      <c r="E150" s="102"/>
      <c r="F150" s="107"/>
      <c r="G150" s="363"/>
      <c r="H150" s="308"/>
      <c r="I150" s="308"/>
      <c r="J150" s="308"/>
      <c r="K150" s="102"/>
      <c r="L150" s="102"/>
      <c r="M150" s="102"/>
      <c r="N150" s="90"/>
      <c r="O150" s="90"/>
      <c r="P150" s="299"/>
      <c r="Q150" s="299"/>
      <c r="R150" s="340" t="s">
        <v>463</v>
      </c>
      <c r="S150" s="52">
        <v>0.4</v>
      </c>
      <c r="T150" s="41">
        <v>43952</v>
      </c>
      <c r="U150" s="286">
        <v>44180</v>
      </c>
      <c r="V150" s="108"/>
      <c r="W150" s="131"/>
      <c r="X150" s="131"/>
      <c r="Y150" s="108"/>
      <c r="Z150" s="4">
        <v>0.5</v>
      </c>
      <c r="AA150" s="5" t="s">
        <v>464</v>
      </c>
      <c r="AB150" s="29" t="s">
        <v>52</v>
      </c>
      <c r="AC150" s="29" t="str">
        <f t="shared" si="4"/>
        <v>En gestión</v>
      </c>
      <c r="AD150" s="210"/>
      <c r="AE150" s="79"/>
      <c r="AF150" s="112"/>
      <c r="AG150" s="112"/>
      <c r="AH150" s="119"/>
      <c r="AI150" s="165"/>
      <c r="AJ150" s="204"/>
    </row>
    <row r="151" spans="1:36" ht="200" x14ac:dyDescent="0.5">
      <c r="A151" s="37">
        <v>148</v>
      </c>
      <c r="B151" s="364" t="s">
        <v>397</v>
      </c>
      <c r="C151" s="136" t="s">
        <v>419</v>
      </c>
      <c r="D151" s="136" t="s">
        <v>420</v>
      </c>
      <c r="E151" s="136" t="s">
        <v>42</v>
      </c>
      <c r="F151" s="137" t="s">
        <v>44</v>
      </c>
      <c r="G151" s="372" t="s">
        <v>465</v>
      </c>
      <c r="H151" s="141" t="s">
        <v>245</v>
      </c>
      <c r="I151" s="141" t="s">
        <v>245</v>
      </c>
      <c r="J151" s="141" t="s">
        <v>245</v>
      </c>
      <c r="K151" s="141" t="s">
        <v>245</v>
      </c>
      <c r="L151" s="141"/>
      <c r="M151" s="141"/>
      <c r="N151" s="124" t="s">
        <v>466</v>
      </c>
      <c r="O151" s="129" t="s">
        <v>46</v>
      </c>
      <c r="P151" s="129">
        <v>43864</v>
      </c>
      <c r="Q151" s="129">
        <v>44180</v>
      </c>
      <c r="R151" s="342" t="s">
        <v>467</v>
      </c>
      <c r="S151" s="38">
        <v>0.2</v>
      </c>
      <c r="T151" s="39">
        <v>43864</v>
      </c>
      <c r="U151" s="285">
        <v>44008</v>
      </c>
      <c r="V151" s="275">
        <v>0.27</v>
      </c>
      <c r="W151" s="127">
        <v>0.55000000000000004</v>
      </c>
      <c r="X151" s="127">
        <v>0.8</v>
      </c>
      <c r="Y151" s="275">
        <v>1</v>
      </c>
      <c r="Z151" s="4">
        <v>1</v>
      </c>
      <c r="AA151" s="40" t="s">
        <v>468</v>
      </c>
      <c r="AB151" s="29" t="s">
        <v>64</v>
      </c>
      <c r="AC151" s="29" t="str">
        <f t="shared" si="4"/>
        <v>Terminado</v>
      </c>
      <c r="AD151" s="133" t="s">
        <v>469</v>
      </c>
      <c r="AE151" s="79">
        <f>(S151*Z151)+(S152*Z152)+(S153*Z153)+(S154*Z154)+(S155*Z155)</f>
        <v>0.37000000000000011</v>
      </c>
      <c r="AF151" s="112" t="s">
        <v>52</v>
      </c>
      <c r="AG151" s="112" t="str">
        <f>IF(AE151&lt;1%,"Sin iniciar",IF(AE151=100%,"Terminado","En gestión"))</f>
        <v>En gestión</v>
      </c>
      <c r="AH151" s="161" t="s">
        <v>1285</v>
      </c>
      <c r="AI151" s="166" t="s">
        <v>1312</v>
      </c>
      <c r="AJ151" s="201" t="s">
        <v>1311</v>
      </c>
    </row>
    <row r="152" spans="1:36" ht="200" x14ac:dyDescent="0.5">
      <c r="A152" s="37">
        <v>149</v>
      </c>
      <c r="B152" s="366"/>
      <c r="C152" s="136"/>
      <c r="D152" s="136"/>
      <c r="E152" s="136"/>
      <c r="F152" s="137"/>
      <c r="G152" s="372"/>
      <c r="H152" s="141"/>
      <c r="I152" s="141"/>
      <c r="J152" s="141"/>
      <c r="K152" s="141"/>
      <c r="L152" s="141"/>
      <c r="M152" s="141"/>
      <c r="N152" s="124"/>
      <c r="O152" s="129"/>
      <c r="P152" s="129"/>
      <c r="Q152" s="129"/>
      <c r="R152" s="342" t="s">
        <v>470</v>
      </c>
      <c r="S152" s="38">
        <v>0.2</v>
      </c>
      <c r="T152" s="39">
        <v>43864</v>
      </c>
      <c r="U152" s="285">
        <v>44180</v>
      </c>
      <c r="V152" s="275"/>
      <c r="W152" s="127"/>
      <c r="X152" s="127"/>
      <c r="Y152" s="275"/>
      <c r="Z152" s="4">
        <v>0.5</v>
      </c>
      <c r="AA152" s="40" t="s">
        <v>471</v>
      </c>
      <c r="AB152" s="29" t="s">
        <v>52</v>
      </c>
      <c r="AC152" s="29" t="str">
        <f t="shared" si="4"/>
        <v>En gestión</v>
      </c>
      <c r="AD152" s="133"/>
      <c r="AE152" s="79"/>
      <c r="AF152" s="112"/>
      <c r="AG152" s="112"/>
      <c r="AH152" s="188"/>
      <c r="AI152" s="168"/>
      <c r="AJ152" s="205"/>
    </row>
    <row r="153" spans="1:36" ht="42" x14ac:dyDescent="0.5">
      <c r="A153" s="37">
        <v>150</v>
      </c>
      <c r="B153" s="366"/>
      <c r="C153" s="136"/>
      <c r="D153" s="136"/>
      <c r="E153" s="136"/>
      <c r="F153" s="137"/>
      <c r="G153" s="372"/>
      <c r="H153" s="141"/>
      <c r="I153" s="141"/>
      <c r="J153" s="141"/>
      <c r="K153" s="141"/>
      <c r="L153" s="141"/>
      <c r="M153" s="141"/>
      <c r="N153" s="124"/>
      <c r="O153" s="129"/>
      <c r="P153" s="129"/>
      <c r="Q153" s="129"/>
      <c r="R153" s="339" t="s">
        <v>472</v>
      </c>
      <c r="S153" s="38">
        <v>0.2</v>
      </c>
      <c r="T153" s="39">
        <v>44020</v>
      </c>
      <c r="U153" s="285">
        <v>44134</v>
      </c>
      <c r="V153" s="275"/>
      <c r="W153" s="127"/>
      <c r="X153" s="127"/>
      <c r="Y153" s="275"/>
      <c r="Z153" s="4">
        <v>0.15</v>
      </c>
      <c r="AA153" s="40" t="s">
        <v>440</v>
      </c>
      <c r="AB153" s="29" t="s">
        <v>79</v>
      </c>
      <c r="AC153" s="29" t="str">
        <f t="shared" si="4"/>
        <v>En gestión</v>
      </c>
      <c r="AD153" s="133"/>
      <c r="AE153" s="79"/>
      <c r="AF153" s="112"/>
      <c r="AG153" s="112"/>
      <c r="AH153" s="188"/>
      <c r="AI153" s="168"/>
      <c r="AJ153" s="205"/>
    </row>
    <row r="154" spans="1:36" ht="42" x14ac:dyDescent="0.5">
      <c r="A154" s="37">
        <v>151</v>
      </c>
      <c r="B154" s="366"/>
      <c r="C154" s="136"/>
      <c r="D154" s="136"/>
      <c r="E154" s="136"/>
      <c r="F154" s="137"/>
      <c r="G154" s="372"/>
      <c r="H154" s="141"/>
      <c r="I154" s="141"/>
      <c r="J154" s="141"/>
      <c r="K154" s="141"/>
      <c r="L154" s="141"/>
      <c r="M154" s="141"/>
      <c r="N154" s="124"/>
      <c r="O154" s="129"/>
      <c r="P154" s="129"/>
      <c r="Q154" s="129"/>
      <c r="R154" s="339" t="s">
        <v>473</v>
      </c>
      <c r="S154" s="38">
        <v>0.2</v>
      </c>
      <c r="T154" s="39">
        <v>44119</v>
      </c>
      <c r="U154" s="285">
        <v>44180</v>
      </c>
      <c r="V154" s="275"/>
      <c r="W154" s="127"/>
      <c r="X154" s="127"/>
      <c r="Y154" s="275"/>
      <c r="Z154" s="4">
        <v>0</v>
      </c>
      <c r="AA154" s="40" t="s">
        <v>440</v>
      </c>
      <c r="AB154" s="29" t="s">
        <v>79</v>
      </c>
      <c r="AC154" s="29" t="str">
        <f t="shared" si="4"/>
        <v>Sin Iniciar</v>
      </c>
      <c r="AD154" s="133"/>
      <c r="AE154" s="79"/>
      <c r="AF154" s="112"/>
      <c r="AG154" s="112"/>
      <c r="AH154" s="188"/>
      <c r="AI154" s="168"/>
      <c r="AJ154" s="205"/>
    </row>
    <row r="155" spans="1:36" ht="100" x14ac:dyDescent="0.5">
      <c r="A155" s="37">
        <v>152</v>
      </c>
      <c r="B155" s="369"/>
      <c r="C155" s="136"/>
      <c r="D155" s="136"/>
      <c r="E155" s="136"/>
      <c r="F155" s="137"/>
      <c r="G155" s="372"/>
      <c r="H155" s="141"/>
      <c r="I155" s="141"/>
      <c r="J155" s="141"/>
      <c r="K155" s="141"/>
      <c r="L155" s="141"/>
      <c r="M155" s="141"/>
      <c r="N155" s="124"/>
      <c r="O155" s="129"/>
      <c r="P155" s="129"/>
      <c r="Q155" s="129"/>
      <c r="R155" s="339" t="s">
        <v>474</v>
      </c>
      <c r="S155" s="38">
        <v>0.2</v>
      </c>
      <c r="T155" s="39">
        <v>43864</v>
      </c>
      <c r="U155" s="285">
        <v>44165</v>
      </c>
      <c r="V155" s="275"/>
      <c r="W155" s="127"/>
      <c r="X155" s="127"/>
      <c r="Y155" s="275"/>
      <c r="Z155" s="4">
        <v>0.2</v>
      </c>
      <c r="AA155" s="40" t="s">
        <v>475</v>
      </c>
      <c r="AB155" s="29" t="s">
        <v>52</v>
      </c>
      <c r="AC155" s="29" t="str">
        <f t="shared" si="4"/>
        <v>En gestión</v>
      </c>
      <c r="AD155" s="133"/>
      <c r="AE155" s="79"/>
      <c r="AF155" s="112"/>
      <c r="AG155" s="112"/>
      <c r="AH155" s="162"/>
      <c r="AI155" s="167"/>
      <c r="AJ155" s="202"/>
    </row>
    <row r="156" spans="1:36" ht="50" x14ac:dyDescent="0.5">
      <c r="A156" s="37">
        <v>153</v>
      </c>
      <c r="B156" s="195" t="s">
        <v>397</v>
      </c>
      <c r="C156" s="102" t="s">
        <v>102</v>
      </c>
      <c r="D156" s="102" t="s">
        <v>333</v>
      </c>
      <c r="E156" s="102" t="s">
        <v>157</v>
      </c>
      <c r="F156" s="107">
        <v>1</v>
      </c>
      <c r="G156" s="363" t="s">
        <v>44</v>
      </c>
      <c r="H156" s="308" t="s">
        <v>245</v>
      </c>
      <c r="I156" s="308" t="s">
        <v>245</v>
      </c>
      <c r="J156" s="308" t="s">
        <v>245</v>
      </c>
      <c r="K156" s="308" t="s">
        <v>245</v>
      </c>
      <c r="L156" s="308"/>
      <c r="M156" s="308"/>
      <c r="N156" s="90" t="s">
        <v>476</v>
      </c>
      <c r="O156" s="121" t="s">
        <v>46</v>
      </c>
      <c r="P156" s="121">
        <v>43837</v>
      </c>
      <c r="Q156" s="121">
        <v>44180</v>
      </c>
      <c r="R156" s="340" t="s">
        <v>477</v>
      </c>
      <c r="S156" s="52">
        <v>0.05</v>
      </c>
      <c r="T156" s="41">
        <v>43864</v>
      </c>
      <c r="U156" s="286">
        <v>43905</v>
      </c>
      <c r="V156" s="108">
        <v>0.12</v>
      </c>
      <c r="W156" s="131">
        <v>0.35</v>
      </c>
      <c r="X156" s="131">
        <v>0.75</v>
      </c>
      <c r="Y156" s="108">
        <v>1</v>
      </c>
      <c r="Z156" s="4">
        <v>1</v>
      </c>
      <c r="AA156" s="5" t="s">
        <v>478</v>
      </c>
      <c r="AB156" s="29" t="s">
        <v>64</v>
      </c>
      <c r="AC156" s="29" t="str">
        <f t="shared" si="4"/>
        <v>Terminado</v>
      </c>
      <c r="AD156" s="210" t="s">
        <v>479</v>
      </c>
      <c r="AE156" s="79">
        <f>(S156*Z156)+(S157*Z157)+(S158*Z158)+(S159*Z159)+(S160*Z160)</f>
        <v>0.34</v>
      </c>
      <c r="AF156" s="112" t="s">
        <v>52</v>
      </c>
      <c r="AG156" s="112" t="str">
        <f>IF(AE156&lt;1%,"Sin iniciar",IF(AE156=100%,"Terminado","En gestión"))</f>
        <v>En gestión</v>
      </c>
      <c r="AH156" s="117" t="s">
        <v>1285</v>
      </c>
      <c r="AI156" s="163" t="s">
        <v>1312</v>
      </c>
      <c r="AJ156" s="198" t="s">
        <v>1311</v>
      </c>
    </row>
    <row r="157" spans="1:36" ht="123.75" customHeight="1" x14ac:dyDescent="0.5">
      <c r="A157" s="37">
        <v>154</v>
      </c>
      <c r="B157" s="387"/>
      <c r="C157" s="102"/>
      <c r="D157" s="102"/>
      <c r="E157" s="102"/>
      <c r="F157" s="107"/>
      <c r="G157" s="363"/>
      <c r="H157" s="308"/>
      <c r="I157" s="308"/>
      <c r="J157" s="308"/>
      <c r="K157" s="308"/>
      <c r="L157" s="308"/>
      <c r="M157" s="308"/>
      <c r="N157" s="90"/>
      <c r="O157" s="121"/>
      <c r="P157" s="121"/>
      <c r="Q157" s="121"/>
      <c r="R157" s="340" t="s">
        <v>480</v>
      </c>
      <c r="S157" s="52">
        <v>0.55000000000000004</v>
      </c>
      <c r="T157" s="41">
        <v>43906</v>
      </c>
      <c r="U157" s="286">
        <v>44180</v>
      </c>
      <c r="V157" s="108"/>
      <c r="W157" s="131"/>
      <c r="X157" s="131"/>
      <c r="Y157" s="108"/>
      <c r="Z157" s="4">
        <v>0.4</v>
      </c>
      <c r="AA157" s="5" t="s">
        <v>481</v>
      </c>
      <c r="AB157" s="29" t="s">
        <v>52</v>
      </c>
      <c r="AC157" s="29" t="str">
        <f t="shared" si="4"/>
        <v>En gestión</v>
      </c>
      <c r="AD157" s="210"/>
      <c r="AE157" s="79"/>
      <c r="AF157" s="112"/>
      <c r="AG157" s="112"/>
      <c r="AH157" s="118"/>
      <c r="AI157" s="164"/>
      <c r="AJ157" s="203"/>
    </row>
    <row r="158" spans="1:36" ht="41.25" customHeight="1" x14ac:dyDescent="0.5">
      <c r="A158" s="37">
        <v>155</v>
      </c>
      <c r="B158" s="387"/>
      <c r="C158" s="102"/>
      <c r="D158" s="102"/>
      <c r="E158" s="102"/>
      <c r="F158" s="107"/>
      <c r="G158" s="363"/>
      <c r="H158" s="308"/>
      <c r="I158" s="308"/>
      <c r="J158" s="308"/>
      <c r="K158" s="308"/>
      <c r="L158" s="308"/>
      <c r="M158" s="308"/>
      <c r="N158" s="90"/>
      <c r="O158" s="121"/>
      <c r="P158" s="121"/>
      <c r="Q158" s="121"/>
      <c r="R158" s="341" t="s">
        <v>482</v>
      </c>
      <c r="S158" s="52">
        <v>0.2</v>
      </c>
      <c r="T158" s="41">
        <v>43937</v>
      </c>
      <c r="U158" s="286">
        <v>44180</v>
      </c>
      <c r="V158" s="108"/>
      <c r="W158" s="131"/>
      <c r="X158" s="131"/>
      <c r="Y158" s="108"/>
      <c r="Z158" s="4">
        <v>0</v>
      </c>
      <c r="AA158" s="5" t="s">
        <v>483</v>
      </c>
      <c r="AB158" s="29" t="s">
        <v>52</v>
      </c>
      <c r="AC158" s="29" t="str">
        <f t="shared" si="4"/>
        <v>Sin Iniciar</v>
      </c>
      <c r="AD158" s="210"/>
      <c r="AE158" s="79"/>
      <c r="AF158" s="112"/>
      <c r="AG158" s="112"/>
      <c r="AH158" s="118"/>
      <c r="AI158" s="164"/>
      <c r="AJ158" s="203"/>
    </row>
    <row r="159" spans="1:36" ht="81" customHeight="1" x14ac:dyDescent="0.5">
      <c r="A159" s="37">
        <v>156</v>
      </c>
      <c r="B159" s="387"/>
      <c r="C159" s="102"/>
      <c r="D159" s="102"/>
      <c r="E159" s="102"/>
      <c r="F159" s="107"/>
      <c r="G159" s="363"/>
      <c r="H159" s="308"/>
      <c r="I159" s="308"/>
      <c r="J159" s="308"/>
      <c r="K159" s="308"/>
      <c r="L159" s="308"/>
      <c r="M159" s="308"/>
      <c r="N159" s="90"/>
      <c r="O159" s="121"/>
      <c r="P159" s="121"/>
      <c r="Q159" s="121"/>
      <c r="R159" s="341" t="s">
        <v>484</v>
      </c>
      <c r="S159" s="52">
        <v>0.1</v>
      </c>
      <c r="T159" s="41">
        <v>43966</v>
      </c>
      <c r="U159" s="286">
        <v>44180</v>
      </c>
      <c r="V159" s="108"/>
      <c r="W159" s="131"/>
      <c r="X159" s="131"/>
      <c r="Y159" s="108"/>
      <c r="Z159" s="4">
        <v>0</v>
      </c>
      <c r="AA159" s="5" t="s">
        <v>485</v>
      </c>
      <c r="AB159" s="29" t="s">
        <v>52</v>
      </c>
      <c r="AC159" s="29" t="str">
        <f t="shared" si="4"/>
        <v>Sin Iniciar</v>
      </c>
      <c r="AD159" s="210"/>
      <c r="AE159" s="79"/>
      <c r="AF159" s="112"/>
      <c r="AG159" s="112"/>
      <c r="AH159" s="118"/>
      <c r="AI159" s="164"/>
      <c r="AJ159" s="203"/>
    </row>
    <row r="160" spans="1:36" ht="51" customHeight="1" x14ac:dyDescent="0.5">
      <c r="A160" s="37">
        <v>157</v>
      </c>
      <c r="B160" s="196"/>
      <c r="C160" s="102"/>
      <c r="D160" s="102"/>
      <c r="E160" s="102"/>
      <c r="F160" s="107"/>
      <c r="G160" s="363"/>
      <c r="H160" s="308"/>
      <c r="I160" s="308"/>
      <c r="J160" s="308"/>
      <c r="K160" s="308"/>
      <c r="L160" s="308"/>
      <c r="M160" s="308"/>
      <c r="N160" s="90"/>
      <c r="O160" s="121"/>
      <c r="P160" s="121"/>
      <c r="Q160" s="121"/>
      <c r="R160" s="341" t="s">
        <v>486</v>
      </c>
      <c r="S160" s="52">
        <v>0.1</v>
      </c>
      <c r="T160" s="41">
        <v>43936</v>
      </c>
      <c r="U160" s="286">
        <v>44180</v>
      </c>
      <c r="V160" s="108"/>
      <c r="W160" s="131"/>
      <c r="X160" s="131"/>
      <c r="Y160" s="108"/>
      <c r="Z160" s="4">
        <v>0.7</v>
      </c>
      <c r="AA160" s="5" t="s">
        <v>487</v>
      </c>
      <c r="AB160" s="29" t="s">
        <v>52</v>
      </c>
      <c r="AC160" s="29" t="str">
        <f t="shared" si="4"/>
        <v>En gestión</v>
      </c>
      <c r="AD160" s="210"/>
      <c r="AE160" s="79"/>
      <c r="AF160" s="112"/>
      <c r="AG160" s="112"/>
      <c r="AH160" s="119"/>
      <c r="AI160" s="165"/>
      <c r="AJ160" s="204"/>
    </row>
    <row r="161" spans="1:36" ht="162.75" customHeight="1" x14ac:dyDescent="0.5">
      <c r="A161" s="37">
        <v>158</v>
      </c>
      <c r="B161" s="364" t="s">
        <v>397</v>
      </c>
      <c r="C161" s="136" t="s">
        <v>102</v>
      </c>
      <c r="D161" s="136" t="s">
        <v>333</v>
      </c>
      <c r="E161" s="136" t="s">
        <v>157</v>
      </c>
      <c r="F161" s="137">
        <v>0.7</v>
      </c>
      <c r="G161" s="372" t="s">
        <v>488</v>
      </c>
      <c r="H161" s="141" t="s">
        <v>245</v>
      </c>
      <c r="I161" s="141" t="s">
        <v>245</v>
      </c>
      <c r="J161" s="141" t="s">
        <v>245</v>
      </c>
      <c r="K161" s="141" t="s">
        <v>245</v>
      </c>
      <c r="L161" s="136" t="s">
        <v>489</v>
      </c>
      <c r="M161" s="136" t="s">
        <v>335</v>
      </c>
      <c r="N161" s="124" t="s">
        <v>490</v>
      </c>
      <c r="O161" s="129" t="s">
        <v>46</v>
      </c>
      <c r="P161" s="129">
        <v>43845</v>
      </c>
      <c r="Q161" s="129">
        <v>44104</v>
      </c>
      <c r="R161" s="342" t="s">
        <v>491</v>
      </c>
      <c r="S161" s="38">
        <v>0.2</v>
      </c>
      <c r="T161" s="39">
        <v>43845</v>
      </c>
      <c r="U161" s="285">
        <v>43936</v>
      </c>
      <c r="V161" s="275">
        <v>0.48</v>
      </c>
      <c r="W161" s="127">
        <v>0.82</v>
      </c>
      <c r="X161" s="127">
        <v>1</v>
      </c>
      <c r="Y161" s="275"/>
      <c r="Z161" s="4">
        <v>0.7</v>
      </c>
      <c r="AA161" s="40" t="s">
        <v>492</v>
      </c>
      <c r="AB161" s="29" t="s">
        <v>64</v>
      </c>
      <c r="AC161" s="29" t="str">
        <f t="shared" si="4"/>
        <v>En gestión</v>
      </c>
      <c r="AD161" s="133" t="s">
        <v>493</v>
      </c>
      <c r="AE161" s="79">
        <f>(S161*Z161)+(S162*Z162)+(S163*Z163)+(S164*Z164)+(S165*Z165)</f>
        <v>0.67999999999999994</v>
      </c>
      <c r="AF161" s="112" t="s">
        <v>52</v>
      </c>
      <c r="AG161" s="112" t="str">
        <f>IF(AE161&lt;1%,"Sin iniciar",IF(AE161=100%,"Terminado","En gestión"))</f>
        <v>En gestión</v>
      </c>
      <c r="AH161" s="161" t="s">
        <v>1285</v>
      </c>
      <c r="AI161" s="166" t="s">
        <v>1312</v>
      </c>
      <c r="AJ161" s="201" t="s">
        <v>1311</v>
      </c>
    </row>
    <row r="162" spans="1:36" ht="58.5" customHeight="1" x14ac:dyDescent="0.5">
      <c r="A162" s="37">
        <v>159</v>
      </c>
      <c r="B162" s="366"/>
      <c r="C162" s="136"/>
      <c r="D162" s="136"/>
      <c r="E162" s="136"/>
      <c r="F162" s="137"/>
      <c r="G162" s="372"/>
      <c r="H162" s="141"/>
      <c r="I162" s="141"/>
      <c r="J162" s="141"/>
      <c r="K162" s="141"/>
      <c r="L162" s="136"/>
      <c r="M162" s="136"/>
      <c r="N162" s="124"/>
      <c r="O162" s="129"/>
      <c r="P162" s="129"/>
      <c r="Q162" s="129"/>
      <c r="R162" s="342" t="s">
        <v>494</v>
      </c>
      <c r="S162" s="38">
        <v>0.1</v>
      </c>
      <c r="T162" s="39">
        <v>43845</v>
      </c>
      <c r="U162" s="285">
        <v>43936</v>
      </c>
      <c r="V162" s="275"/>
      <c r="W162" s="127"/>
      <c r="X162" s="127"/>
      <c r="Y162" s="275"/>
      <c r="Z162" s="4">
        <v>0.7</v>
      </c>
      <c r="AA162" s="40" t="s">
        <v>495</v>
      </c>
      <c r="AB162" s="29" t="s">
        <v>64</v>
      </c>
      <c r="AC162" s="29" t="str">
        <f t="shared" si="4"/>
        <v>En gestión</v>
      </c>
      <c r="AD162" s="133"/>
      <c r="AE162" s="79"/>
      <c r="AF162" s="112"/>
      <c r="AG162" s="112"/>
      <c r="AH162" s="188"/>
      <c r="AI162" s="168"/>
      <c r="AJ162" s="205"/>
    </row>
    <row r="163" spans="1:36" ht="86.25" customHeight="1" x14ac:dyDescent="0.5">
      <c r="A163" s="37">
        <v>160</v>
      </c>
      <c r="B163" s="366"/>
      <c r="C163" s="136"/>
      <c r="D163" s="136"/>
      <c r="E163" s="136"/>
      <c r="F163" s="137"/>
      <c r="G163" s="372"/>
      <c r="H163" s="141"/>
      <c r="I163" s="141"/>
      <c r="J163" s="141"/>
      <c r="K163" s="141"/>
      <c r="L163" s="136" t="s">
        <v>496</v>
      </c>
      <c r="M163" s="136"/>
      <c r="N163" s="124"/>
      <c r="O163" s="129"/>
      <c r="P163" s="129"/>
      <c r="Q163" s="129"/>
      <c r="R163" s="342" t="s">
        <v>497</v>
      </c>
      <c r="S163" s="38">
        <v>0.3</v>
      </c>
      <c r="T163" s="39">
        <v>43845</v>
      </c>
      <c r="U163" s="285">
        <v>43997</v>
      </c>
      <c r="V163" s="275"/>
      <c r="W163" s="127"/>
      <c r="X163" s="127"/>
      <c r="Y163" s="275"/>
      <c r="Z163" s="4">
        <v>0.6</v>
      </c>
      <c r="AA163" s="40" t="s">
        <v>498</v>
      </c>
      <c r="AB163" s="29" t="s">
        <v>64</v>
      </c>
      <c r="AC163" s="29" t="str">
        <f t="shared" si="4"/>
        <v>En gestión</v>
      </c>
      <c r="AD163" s="133"/>
      <c r="AE163" s="79"/>
      <c r="AF163" s="112"/>
      <c r="AG163" s="112"/>
      <c r="AH163" s="188"/>
      <c r="AI163" s="168"/>
      <c r="AJ163" s="205"/>
    </row>
    <row r="164" spans="1:36" ht="48" customHeight="1" x14ac:dyDescent="0.5">
      <c r="A164" s="37">
        <v>161</v>
      </c>
      <c r="B164" s="366"/>
      <c r="C164" s="136"/>
      <c r="D164" s="136"/>
      <c r="E164" s="136"/>
      <c r="F164" s="137"/>
      <c r="G164" s="372"/>
      <c r="H164" s="141"/>
      <c r="I164" s="141"/>
      <c r="J164" s="141"/>
      <c r="K164" s="141"/>
      <c r="L164" s="136"/>
      <c r="M164" s="136"/>
      <c r="N164" s="124"/>
      <c r="O164" s="129"/>
      <c r="P164" s="129"/>
      <c r="Q164" s="129"/>
      <c r="R164" s="342" t="s">
        <v>499</v>
      </c>
      <c r="S164" s="38">
        <v>0.1</v>
      </c>
      <c r="T164" s="39">
        <v>43966</v>
      </c>
      <c r="U164" s="285">
        <v>44104</v>
      </c>
      <c r="V164" s="275"/>
      <c r="W164" s="127"/>
      <c r="X164" s="127"/>
      <c r="Y164" s="275"/>
      <c r="Z164" s="4">
        <v>0.2</v>
      </c>
      <c r="AA164" s="40" t="s">
        <v>500</v>
      </c>
      <c r="AB164" s="29" t="s">
        <v>52</v>
      </c>
      <c r="AC164" s="29" t="str">
        <f t="shared" si="4"/>
        <v>En gestión</v>
      </c>
      <c r="AD164" s="133"/>
      <c r="AE164" s="79"/>
      <c r="AF164" s="112"/>
      <c r="AG164" s="112"/>
      <c r="AH164" s="188"/>
      <c r="AI164" s="168"/>
      <c r="AJ164" s="205"/>
    </row>
    <row r="165" spans="1:36" ht="127.5" customHeight="1" x14ac:dyDescent="0.5">
      <c r="A165" s="37">
        <v>162</v>
      </c>
      <c r="B165" s="369"/>
      <c r="C165" s="136"/>
      <c r="D165" s="136"/>
      <c r="E165" s="136"/>
      <c r="F165" s="137"/>
      <c r="G165" s="372"/>
      <c r="H165" s="141"/>
      <c r="I165" s="141"/>
      <c r="J165" s="141"/>
      <c r="K165" s="141"/>
      <c r="L165" s="136"/>
      <c r="M165" s="136"/>
      <c r="N165" s="124"/>
      <c r="O165" s="129"/>
      <c r="P165" s="129"/>
      <c r="Q165" s="129"/>
      <c r="R165" s="339" t="s">
        <v>501</v>
      </c>
      <c r="S165" s="38">
        <v>0.3</v>
      </c>
      <c r="T165" s="39">
        <v>43845</v>
      </c>
      <c r="U165" s="285">
        <v>44104</v>
      </c>
      <c r="V165" s="275"/>
      <c r="W165" s="127"/>
      <c r="X165" s="127"/>
      <c r="Y165" s="275"/>
      <c r="Z165" s="4">
        <v>0.9</v>
      </c>
      <c r="AA165" s="40" t="s">
        <v>502</v>
      </c>
      <c r="AB165" s="29" t="s">
        <v>52</v>
      </c>
      <c r="AC165" s="29" t="str">
        <f t="shared" si="4"/>
        <v>En gestión</v>
      </c>
      <c r="AD165" s="133"/>
      <c r="AE165" s="79"/>
      <c r="AF165" s="112"/>
      <c r="AG165" s="112"/>
      <c r="AH165" s="162"/>
      <c r="AI165" s="167"/>
      <c r="AJ165" s="202"/>
    </row>
    <row r="166" spans="1:36" ht="65.25" customHeight="1" x14ac:dyDescent="0.5">
      <c r="A166" s="37">
        <v>163</v>
      </c>
      <c r="B166" s="195" t="s">
        <v>397</v>
      </c>
      <c r="C166" s="102" t="s">
        <v>195</v>
      </c>
      <c r="D166" s="102" t="s">
        <v>343</v>
      </c>
      <c r="E166" s="399" t="s">
        <v>42</v>
      </c>
      <c r="F166" s="400">
        <v>0.3</v>
      </c>
      <c r="G166" s="363" t="s">
        <v>503</v>
      </c>
      <c r="H166" s="308" t="s">
        <v>245</v>
      </c>
      <c r="I166" s="308" t="s">
        <v>245</v>
      </c>
      <c r="J166" s="308" t="s">
        <v>245</v>
      </c>
      <c r="K166" s="308" t="s">
        <v>245</v>
      </c>
      <c r="L166" s="308"/>
      <c r="M166" s="308"/>
      <c r="N166" s="90" t="s">
        <v>504</v>
      </c>
      <c r="O166" s="121" t="s">
        <v>46</v>
      </c>
      <c r="P166" s="121">
        <f>MIN(T166:T167)</f>
        <v>43831</v>
      </c>
      <c r="Q166" s="121">
        <f>MAX(U166:U167)</f>
        <v>44180</v>
      </c>
      <c r="R166" s="340" t="s">
        <v>505</v>
      </c>
      <c r="S166" s="52">
        <v>0.5</v>
      </c>
      <c r="T166" s="41">
        <v>43831</v>
      </c>
      <c r="U166" s="286">
        <v>44180</v>
      </c>
      <c r="V166" s="108">
        <v>0.25</v>
      </c>
      <c r="W166" s="131">
        <v>0.5</v>
      </c>
      <c r="X166" s="131">
        <v>0.75</v>
      </c>
      <c r="Y166" s="108">
        <v>1</v>
      </c>
      <c r="Z166" s="4">
        <v>0.5</v>
      </c>
      <c r="AA166" s="5" t="s">
        <v>506</v>
      </c>
      <c r="AB166" s="29" t="s">
        <v>52</v>
      </c>
      <c r="AC166" s="29" t="str">
        <f t="shared" si="4"/>
        <v>En gestión</v>
      </c>
      <c r="AD166" s="210" t="s">
        <v>507</v>
      </c>
      <c r="AE166" s="79">
        <f>(S166*Z166)+(S167*Z167)</f>
        <v>0.5</v>
      </c>
      <c r="AF166" s="112" t="s">
        <v>52</v>
      </c>
      <c r="AG166" s="112" t="str">
        <f>IF(AE166&lt;1%,"Sin iniciar",IF(AE166=100%,"Terminado","En gestión"))</f>
        <v>En gestión</v>
      </c>
      <c r="AH166" s="117" t="s">
        <v>1285</v>
      </c>
      <c r="AI166" s="163" t="s">
        <v>1312</v>
      </c>
      <c r="AJ166" s="198" t="s">
        <v>1311</v>
      </c>
    </row>
    <row r="167" spans="1:36" ht="189" customHeight="1" x14ac:dyDescent="0.5">
      <c r="A167" s="37">
        <v>164</v>
      </c>
      <c r="B167" s="196"/>
      <c r="C167" s="102"/>
      <c r="D167" s="102"/>
      <c r="E167" s="102"/>
      <c r="F167" s="107"/>
      <c r="G167" s="363"/>
      <c r="H167" s="308"/>
      <c r="I167" s="308"/>
      <c r="J167" s="308"/>
      <c r="K167" s="308"/>
      <c r="L167" s="308"/>
      <c r="M167" s="308"/>
      <c r="N167" s="90"/>
      <c r="O167" s="121"/>
      <c r="P167" s="121"/>
      <c r="Q167" s="121"/>
      <c r="R167" s="340" t="s">
        <v>508</v>
      </c>
      <c r="S167" s="52">
        <v>0.5</v>
      </c>
      <c r="T167" s="41">
        <v>43831</v>
      </c>
      <c r="U167" s="286">
        <v>44180</v>
      </c>
      <c r="V167" s="108"/>
      <c r="W167" s="131"/>
      <c r="X167" s="131"/>
      <c r="Y167" s="108"/>
      <c r="Z167" s="4">
        <v>0.5</v>
      </c>
      <c r="AA167" s="5" t="s">
        <v>509</v>
      </c>
      <c r="AB167" s="29" t="s">
        <v>52</v>
      </c>
      <c r="AC167" s="29" t="str">
        <f t="shared" si="4"/>
        <v>En gestión</v>
      </c>
      <c r="AD167" s="210"/>
      <c r="AE167" s="79"/>
      <c r="AF167" s="112"/>
      <c r="AG167" s="112"/>
      <c r="AH167" s="119"/>
      <c r="AI167" s="165"/>
      <c r="AJ167" s="204"/>
    </row>
    <row r="168" spans="1:36" ht="48" customHeight="1" x14ac:dyDescent="0.5">
      <c r="A168" s="37">
        <v>165</v>
      </c>
      <c r="B168" s="364" t="s">
        <v>397</v>
      </c>
      <c r="C168" s="136" t="s">
        <v>195</v>
      </c>
      <c r="D168" s="136" t="s">
        <v>343</v>
      </c>
      <c r="E168" s="136" t="s">
        <v>157</v>
      </c>
      <c r="F168" s="137">
        <v>1</v>
      </c>
      <c r="G168" s="372"/>
      <c r="H168" s="141" t="s">
        <v>245</v>
      </c>
      <c r="I168" s="141" t="s">
        <v>245</v>
      </c>
      <c r="J168" s="141" t="s">
        <v>245</v>
      </c>
      <c r="K168" s="141" t="s">
        <v>317</v>
      </c>
      <c r="L168" s="364" t="s">
        <v>496</v>
      </c>
      <c r="M168" s="141"/>
      <c r="N168" s="124" t="s">
        <v>510</v>
      </c>
      <c r="O168" s="129" t="s">
        <v>46</v>
      </c>
      <c r="P168" s="129">
        <v>43832</v>
      </c>
      <c r="Q168" s="129">
        <f>MAX(U168:U172)</f>
        <v>44180</v>
      </c>
      <c r="R168" s="344" t="s">
        <v>511</v>
      </c>
      <c r="S168" s="38">
        <v>0.2</v>
      </c>
      <c r="T168" s="39">
        <v>43831</v>
      </c>
      <c r="U168" s="285">
        <v>44058</v>
      </c>
      <c r="V168" s="275">
        <v>0.3</v>
      </c>
      <c r="W168" s="127">
        <v>0.5</v>
      </c>
      <c r="X168" s="127">
        <v>0.8</v>
      </c>
      <c r="Y168" s="275">
        <v>1</v>
      </c>
      <c r="Z168" s="32">
        <v>0.8</v>
      </c>
      <c r="AA168" s="242" t="s">
        <v>512</v>
      </c>
      <c r="AB168" s="29" t="s">
        <v>52</v>
      </c>
      <c r="AC168" s="29" t="str">
        <f t="shared" si="4"/>
        <v>En gestión</v>
      </c>
      <c r="AD168" s="133" t="s">
        <v>513</v>
      </c>
      <c r="AE168" s="79">
        <f>(S168*Z168)+(S169*Z169)+(S170*Z170)+(S171*Z171)+(S172*Z172)</f>
        <v>0.68000000000000016</v>
      </c>
      <c r="AF168" s="112" t="s">
        <v>52</v>
      </c>
      <c r="AG168" s="112" t="str">
        <f>IF(AE168&lt;1%,"Sin iniciar",IF(AE168=100%,"Terminado","En gestión"))</f>
        <v>En gestión</v>
      </c>
      <c r="AH168" s="161" t="s">
        <v>1285</v>
      </c>
      <c r="AI168" s="166" t="s">
        <v>1312</v>
      </c>
      <c r="AJ168" s="201" t="s">
        <v>1311</v>
      </c>
    </row>
    <row r="169" spans="1:36" ht="82.5" customHeight="1" x14ac:dyDescent="0.5">
      <c r="A169" s="37">
        <v>166</v>
      </c>
      <c r="B169" s="366"/>
      <c r="C169" s="136"/>
      <c r="D169" s="136"/>
      <c r="E169" s="136"/>
      <c r="F169" s="137"/>
      <c r="G169" s="372"/>
      <c r="H169" s="141"/>
      <c r="I169" s="141"/>
      <c r="J169" s="141"/>
      <c r="K169" s="141"/>
      <c r="L169" s="366"/>
      <c r="M169" s="141"/>
      <c r="N169" s="124"/>
      <c r="O169" s="129"/>
      <c r="P169" s="129"/>
      <c r="Q169" s="129"/>
      <c r="R169" s="285" t="s">
        <v>514</v>
      </c>
      <c r="S169" s="38">
        <v>0.2</v>
      </c>
      <c r="T169" s="39">
        <v>43831</v>
      </c>
      <c r="U169" s="285">
        <v>44180</v>
      </c>
      <c r="V169" s="275"/>
      <c r="W169" s="127"/>
      <c r="X169" s="127"/>
      <c r="Y169" s="275"/>
      <c r="Z169" s="31">
        <v>0.85</v>
      </c>
      <c r="AA169" s="243" t="s">
        <v>515</v>
      </c>
      <c r="AB169" s="29" t="s">
        <v>52</v>
      </c>
      <c r="AC169" s="29" t="str">
        <f t="shared" si="4"/>
        <v>En gestión</v>
      </c>
      <c r="AD169" s="133"/>
      <c r="AE169" s="79"/>
      <c r="AF169" s="112"/>
      <c r="AG169" s="112"/>
      <c r="AH169" s="188"/>
      <c r="AI169" s="168"/>
      <c r="AJ169" s="205"/>
    </row>
    <row r="170" spans="1:36" ht="48" customHeight="1" x14ac:dyDescent="0.5">
      <c r="A170" s="37">
        <v>167</v>
      </c>
      <c r="B170" s="366"/>
      <c r="C170" s="136"/>
      <c r="D170" s="136"/>
      <c r="E170" s="136"/>
      <c r="F170" s="137"/>
      <c r="G170" s="372"/>
      <c r="H170" s="141"/>
      <c r="I170" s="141"/>
      <c r="J170" s="141"/>
      <c r="K170" s="141"/>
      <c r="L170" s="366"/>
      <c r="M170" s="141"/>
      <c r="N170" s="124"/>
      <c r="O170" s="129"/>
      <c r="P170" s="129"/>
      <c r="Q170" s="129"/>
      <c r="R170" s="285" t="s">
        <v>516</v>
      </c>
      <c r="S170" s="38">
        <v>0.2</v>
      </c>
      <c r="T170" s="39">
        <v>43831</v>
      </c>
      <c r="U170" s="285">
        <v>44165</v>
      </c>
      <c r="V170" s="275"/>
      <c r="W170" s="127"/>
      <c r="X170" s="127"/>
      <c r="Y170" s="275"/>
      <c r="Z170" s="32">
        <v>0.45</v>
      </c>
      <c r="AA170" s="242" t="s">
        <v>517</v>
      </c>
      <c r="AB170" s="29" t="s">
        <v>52</v>
      </c>
      <c r="AC170" s="29" t="str">
        <f t="shared" si="4"/>
        <v>En gestión</v>
      </c>
      <c r="AD170" s="133"/>
      <c r="AE170" s="79"/>
      <c r="AF170" s="112"/>
      <c r="AG170" s="112"/>
      <c r="AH170" s="188"/>
      <c r="AI170" s="168"/>
      <c r="AJ170" s="205"/>
    </row>
    <row r="171" spans="1:36" ht="48" customHeight="1" x14ac:dyDescent="0.5">
      <c r="A171" s="37">
        <v>168</v>
      </c>
      <c r="B171" s="366"/>
      <c r="C171" s="136"/>
      <c r="D171" s="136"/>
      <c r="E171" s="136"/>
      <c r="F171" s="137"/>
      <c r="G171" s="372"/>
      <c r="H171" s="141"/>
      <c r="I171" s="141"/>
      <c r="J171" s="141"/>
      <c r="K171" s="141"/>
      <c r="L171" s="366"/>
      <c r="M171" s="141"/>
      <c r="N171" s="124"/>
      <c r="O171" s="129"/>
      <c r="P171" s="129"/>
      <c r="Q171" s="129"/>
      <c r="R171" s="285" t="s">
        <v>518</v>
      </c>
      <c r="S171" s="38">
        <v>0.2</v>
      </c>
      <c r="T171" s="39">
        <v>43831</v>
      </c>
      <c r="U171" s="285">
        <v>44180</v>
      </c>
      <c r="V171" s="275"/>
      <c r="W171" s="127"/>
      <c r="X171" s="127"/>
      <c r="Y171" s="275"/>
      <c r="Z171" s="32">
        <v>0.5</v>
      </c>
      <c r="AA171" s="242" t="s">
        <v>519</v>
      </c>
      <c r="AB171" s="29" t="s">
        <v>52</v>
      </c>
      <c r="AC171" s="29" t="str">
        <f t="shared" si="4"/>
        <v>En gestión</v>
      </c>
      <c r="AD171" s="133"/>
      <c r="AE171" s="79"/>
      <c r="AF171" s="112"/>
      <c r="AG171" s="112"/>
      <c r="AH171" s="188"/>
      <c r="AI171" s="168"/>
      <c r="AJ171" s="205"/>
    </row>
    <row r="172" spans="1:36" ht="48" customHeight="1" x14ac:dyDescent="0.5">
      <c r="A172" s="37">
        <v>169</v>
      </c>
      <c r="B172" s="369"/>
      <c r="C172" s="136"/>
      <c r="D172" s="136"/>
      <c r="E172" s="136"/>
      <c r="F172" s="137"/>
      <c r="G172" s="372"/>
      <c r="H172" s="141"/>
      <c r="I172" s="141"/>
      <c r="J172" s="141"/>
      <c r="K172" s="141"/>
      <c r="L172" s="369"/>
      <c r="M172" s="141"/>
      <c r="N172" s="124"/>
      <c r="O172" s="129"/>
      <c r="P172" s="129"/>
      <c r="Q172" s="129"/>
      <c r="R172" s="285" t="s">
        <v>520</v>
      </c>
      <c r="S172" s="38">
        <v>0.2</v>
      </c>
      <c r="T172" s="39">
        <v>43831</v>
      </c>
      <c r="U172" s="285">
        <v>44012</v>
      </c>
      <c r="V172" s="275"/>
      <c r="W172" s="127"/>
      <c r="X172" s="127"/>
      <c r="Y172" s="275"/>
      <c r="Z172" s="32">
        <v>0.8</v>
      </c>
      <c r="AA172" s="242" t="s">
        <v>521</v>
      </c>
      <c r="AB172" s="29" t="s">
        <v>64</v>
      </c>
      <c r="AC172" s="29" t="str">
        <f t="shared" si="4"/>
        <v>En gestión</v>
      </c>
      <c r="AD172" s="133"/>
      <c r="AE172" s="79"/>
      <c r="AF172" s="112"/>
      <c r="AG172" s="112"/>
      <c r="AH172" s="162"/>
      <c r="AI172" s="167"/>
      <c r="AJ172" s="202"/>
    </row>
    <row r="173" spans="1:36" ht="119.25" customHeight="1" x14ac:dyDescent="0.5">
      <c r="A173" s="37">
        <v>170</v>
      </c>
      <c r="B173" s="195" t="s">
        <v>397</v>
      </c>
      <c r="C173" s="102" t="s">
        <v>195</v>
      </c>
      <c r="D173" s="102" t="s">
        <v>343</v>
      </c>
      <c r="E173" s="102" t="s">
        <v>42</v>
      </c>
      <c r="F173" s="107" t="s">
        <v>299</v>
      </c>
      <c r="G173" s="363" t="s">
        <v>522</v>
      </c>
      <c r="H173" s="308" t="s">
        <v>245</v>
      </c>
      <c r="I173" s="308" t="s">
        <v>245</v>
      </c>
      <c r="J173" s="308" t="s">
        <v>245</v>
      </c>
      <c r="K173" s="308" t="s">
        <v>245</v>
      </c>
      <c r="L173" s="102" t="s">
        <v>523</v>
      </c>
      <c r="M173" s="102"/>
      <c r="N173" s="90" t="s">
        <v>524</v>
      </c>
      <c r="O173" s="121" t="s">
        <v>46</v>
      </c>
      <c r="P173" s="121">
        <v>43845</v>
      </c>
      <c r="Q173" s="121">
        <v>44134</v>
      </c>
      <c r="R173" s="340" t="s">
        <v>525</v>
      </c>
      <c r="S173" s="52">
        <v>0.15</v>
      </c>
      <c r="T173" s="41">
        <v>43845</v>
      </c>
      <c r="U173" s="286">
        <v>43905</v>
      </c>
      <c r="V173" s="108">
        <v>0.15</v>
      </c>
      <c r="W173" s="131">
        <v>0.33</v>
      </c>
      <c r="X173" s="131">
        <v>0.66</v>
      </c>
      <c r="Y173" s="108">
        <v>1</v>
      </c>
      <c r="Z173" s="4">
        <v>1</v>
      </c>
      <c r="AA173" s="5" t="s">
        <v>526</v>
      </c>
      <c r="AB173" s="29" t="s">
        <v>64</v>
      </c>
      <c r="AC173" s="29" t="str">
        <f t="shared" si="4"/>
        <v>Terminado</v>
      </c>
      <c r="AD173" s="210" t="s">
        <v>527</v>
      </c>
      <c r="AE173" s="88">
        <f>(S173*Z173)+(S174*Z174)+(S175*Z175)+(S176*Z176)+(S177*Z177)</f>
        <v>0.42799999999999999</v>
      </c>
      <c r="AF173" s="112" t="s">
        <v>52</v>
      </c>
      <c r="AG173" s="112" t="str">
        <f>IF(AE173&lt;1%,"Sin iniciar",IF(AE173=100%,"Terminado","En gestión"))</f>
        <v>En gestión</v>
      </c>
      <c r="AH173" s="117" t="s">
        <v>1285</v>
      </c>
      <c r="AI173" s="163" t="s">
        <v>1312</v>
      </c>
      <c r="AJ173" s="198" t="s">
        <v>1311</v>
      </c>
    </row>
    <row r="174" spans="1:36" ht="87.5" customHeight="1" x14ac:dyDescent="0.5">
      <c r="A174" s="37">
        <v>171</v>
      </c>
      <c r="B174" s="387"/>
      <c r="C174" s="102"/>
      <c r="D174" s="102"/>
      <c r="E174" s="102"/>
      <c r="F174" s="107"/>
      <c r="G174" s="363"/>
      <c r="H174" s="308"/>
      <c r="I174" s="308"/>
      <c r="J174" s="308"/>
      <c r="K174" s="308"/>
      <c r="L174" s="102"/>
      <c r="M174" s="102"/>
      <c r="N174" s="90"/>
      <c r="O174" s="121"/>
      <c r="P174" s="121"/>
      <c r="Q174" s="121"/>
      <c r="R174" s="340" t="s">
        <v>528</v>
      </c>
      <c r="S174" s="52">
        <v>0.15</v>
      </c>
      <c r="T174" s="41">
        <v>43893</v>
      </c>
      <c r="U174" s="286">
        <v>44027</v>
      </c>
      <c r="V174" s="108"/>
      <c r="W174" s="131"/>
      <c r="X174" s="131"/>
      <c r="Y174" s="108"/>
      <c r="Z174" s="4">
        <v>1</v>
      </c>
      <c r="AA174" s="5" t="s">
        <v>529</v>
      </c>
      <c r="AB174" s="29" t="s">
        <v>52</v>
      </c>
      <c r="AC174" s="29" t="str">
        <f t="shared" si="4"/>
        <v>Terminado</v>
      </c>
      <c r="AD174" s="210"/>
      <c r="AE174" s="88"/>
      <c r="AF174" s="112"/>
      <c r="AG174" s="112"/>
      <c r="AH174" s="118"/>
      <c r="AI174" s="164"/>
      <c r="AJ174" s="203"/>
    </row>
    <row r="175" spans="1:36" ht="87.5" customHeight="1" x14ac:dyDescent="0.5">
      <c r="A175" s="37">
        <v>172</v>
      </c>
      <c r="B175" s="387"/>
      <c r="C175" s="102"/>
      <c r="D175" s="102"/>
      <c r="E175" s="102"/>
      <c r="F175" s="107"/>
      <c r="G175" s="363"/>
      <c r="H175" s="308"/>
      <c r="I175" s="308"/>
      <c r="J175" s="308"/>
      <c r="K175" s="308"/>
      <c r="L175" s="102"/>
      <c r="M175" s="102"/>
      <c r="N175" s="90"/>
      <c r="O175" s="121"/>
      <c r="P175" s="121"/>
      <c r="Q175" s="121"/>
      <c r="R175" s="341" t="s">
        <v>530</v>
      </c>
      <c r="S175" s="52">
        <v>0.3</v>
      </c>
      <c r="T175" s="41">
        <v>43893</v>
      </c>
      <c r="U175" s="286">
        <v>44119</v>
      </c>
      <c r="V175" s="108"/>
      <c r="W175" s="131"/>
      <c r="X175" s="131"/>
      <c r="Y175" s="108"/>
      <c r="Z175" s="4">
        <v>0.36</v>
      </c>
      <c r="AA175" s="5" t="s">
        <v>531</v>
      </c>
      <c r="AB175" s="29" t="s">
        <v>52</v>
      </c>
      <c r="AC175" s="29" t="str">
        <f t="shared" si="4"/>
        <v>En gestión</v>
      </c>
      <c r="AD175" s="210"/>
      <c r="AE175" s="88"/>
      <c r="AF175" s="112"/>
      <c r="AG175" s="112"/>
      <c r="AH175" s="118"/>
      <c r="AI175" s="164"/>
      <c r="AJ175" s="203"/>
    </row>
    <row r="176" spans="1:36" ht="87.5" customHeight="1" x14ac:dyDescent="0.5">
      <c r="A176" s="37">
        <v>173</v>
      </c>
      <c r="B176" s="387"/>
      <c r="C176" s="102"/>
      <c r="D176" s="102"/>
      <c r="E176" s="102"/>
      <c r="F176" s="107"/>
      <c r="G176" s="363"/>
      <c r="H176" s="308"/>
      <c r="I176" s="308"/>
      <c r="J176" s="308"/>
      <c r="K176" s="308"/>
      <c r="L176" s="102"/>
      <c r="M176" s="102"/>
      <c r="N176" s="90"/>
      <c r="O176" s="121"/>
      <c r="P176" s="121"/>
      <c r="Q176" s="121"/>
      <c r="R176" s="341" t="s">
        <v>532</v>
      </c>
      <c r="S176" s="52">
        <v>0.3</v>
      </c>
      <c r="T176" s="41">
        <v>43954</v>
      </c>
      <c r="U176" s="286">
        <v>44119</v>
      </c>
      <c r="V176" s="108"/>
      <c r="W176" s="131"/>
      <c r="X176" s="131"/>
      <c r="Y176" s="108"/>
      <c r="Z176" s="4">
        <v>0.05</v>
      </c>
      <c r="AA176" s="5" t="s">
        <v>533</v>
      </c>
      <c r="AB176" s="29" t="s">
        <v>52</v>
      </c>
      <c r="AC176" s="29" t="str">
        <f t="shared" si="4"/>
        <v>En gestión</v>
      </c>
      <c r="AD176" s="210"/>
      <c r="AE176" s="88"/>
      <c r="AF176" s="112"/>
      <c r="AG176" s="112"/>
      <c r="AH176" s="118"/>
      <c r="AI176" s="164"/>
      <c r="AJ176" s="203"/>
    </row>
    <row r="177" spans="1:36" ht="87.5" customHeight="1" x14ac:dyDescent="0.5">
      <c r="A177" s="37">
        <v>174</v>
      </c>
      <c r="B177" s="196"/>
      <c r="C177" s="102"/>
      <c r="D177" s="102"/>
      <c r="E177" s="102"/>
      <c r="F177" s="107"/>
      <c r="G177" s="363"/>
      <c r="H177" s="308"/>
      <c r="I177" s="308"/>
      <c r="J177" s="308"/>
      <c r="K177" s="308"/>
      <c r="L177" s="102"/>
      <c r="M177" s="102"/>
      <c r="N177" s="90"/>
      <c r="O177" s="121"/>
      <c r="P177" s="121"/>
      <c r="Q177" s="121"/>
      <c r="R177" s="341" t="s">
        <v>534</v>
      </c>
      <c r="S177" s="52">
        <v>0.1</v>
      </c>
      <c r="T177" s="41">
        <v>43954</v>
      </c>
      <c r="U177" s="286">
        <v>44134</v>
      </c>
      <c r="V177" s="108"/>
      <c r="W177" s="131"/>
      <c r="X177" s="131"/>
      <c r="Y177" s="108"/>
      <c r="Z177" s="4">
        <v>0.05</v>
      </c>
      <c r="AA177" s="5" t="s">
        <v>535</v>
      </c>
      <c r="AB177" s="29" t="s">
        <v>52</v>
      </c>
      <c r="AC177" s="29" t="str">
        <f t="shared" si="4"/>
        <v>En gestión</v>
      </c>
      <c r="AD177" s="210"/>
      <c r="AE177" s="88"/>
      <c r="AF177" s="112"/>
      <c r="AG177" s="112"/>
      <c r="AH177" s="119"/>
      <c r="AI177" s="165"/>
      <c r="AJ177" s="204"/>
    </row>
    <row r="178" spans="1:36" ht="275" x14ac:dyDescent="0.5">
      <c r="A178" s="37">
        <v>175</v>
      </c>
      <c r="B178" s="395" t="s">
        <v>536</v>
      </c>
      <c r="C178" s="124" t="s">
        <v>363</v>
      </c>
      <c r="D178" s="124" t="s">
        <v>364</v>
      </c>
      <c r="E178" s="401" t="s">
        <v>42</v>
      </c>
      <c r="F178" s="388">
        <v>0.3</v>
      </c>
      <c r="G178" s="123" t="s">
        <v>537</v>
      </c>
      <c r="H178" s="124" t="s">
        <v>538</v>
      </c>
      <c r="I178" s="124" t="s">
        <v>44</v>
      </c>
      <c r="J178" s="124" t="s">
        <v>44</v>
      </c>
      <c r="K178" s="124" t="s">
        <v>44</v>
      </c>
      <c r="L178" s="124" t="s">
        <v>539</v>
      </c>
      <c r="M178" s="124" t="s">
        <v>335</v>
      </c>
      <c r="N178" s="124" t="s">
        <v>538</v>
      </c>
      <c r="O178" s="124" t="s">
        <v>46</v>
      </c>
      <c r="P178" s="129">
        <v>43831</v>
      </c>
      <c r="Q178" s="129">
        <f>MAX(U178:U182)</f>
        <v>44196</v>
      </c>
      <c r="R178" s="342" t="s">
        <v>540</v>
      </c>
      <c r="S178" s="38">
        <v>0.25</v>
      </c>
      <c r="T178" s="39">
        <v>43831</v>
      </c>
      <c r="U178" s="285">
        <v>44075</v>
      </c>
      <c r="V178" s="127">
        <v>0.2</v>
      </c>
      <c r="W178" s="127">
        <v>0.45</v>
      </c>
      <c r="X178" s="127">
        <v>0.6</v>
      </c>
      <c r="Y178" s="127">
        <v>1</v>
      </c>
      <c r="Z178" s="16">
        <v>1</v>
      </c>
      <c r="AA178" s="244" t="s">
        <v>541</v>
      </c>
      <c r="AB178" s="29" t="s">
        <v>52</v>
      </c>
      <c r="AC178" s="29" t="str">
        <f t="shared" si="4"/>
        <v>Terminado</v>
      </c>
      <c r="AD178" s="133" t="s">
        <v>542</v>
      </c>
      <c r="AE178" s="88">
        <f>(S178*Z178)+(S179*Z179)+(S180*Z180)+(S181*Z181)+(S182*Z182)</f>
        <v>0.45500000000000002</v>
      </c>
      <c r="AF178" s="112" t="s">
        <v>52</v>
      </c>
      <c r="AG178" s="112" t="str">
        <f>IF(AE178&lt;1%,"Sin iniciar",IF(AE178=100%,"Terminado","En gestión"))</f>
        <v>En gestión</v>
      </c>
      <c r="AH178" s="161" t="s">
        <v>1613</v>
      </c>
      <c r="AI178" s="175" t="s">
        <v>1320</v>
      </c>
      <c r="AJ178" s="177" t="s">
        <v>1332</v>
      </c>
    </row>
    <row r="179" spans="1:36" ht="275" x14ac:dyDescent="0.5">
      <c r="A179" s="37">
        <v>176</v>
      </c>
      <c r="B179" s="402"/>
      <c r="C179" s="124"/>
      <c r="D179" s="124"/>
      <c r="E179" s="124"/>
      <c r="F179" s="130"/>
      <c r="G179" s="123"/>
      <c r="H179" s="124"/>
      <c r="I179" s="124"/>
      <c r="J179" s="124"/>
      <c r="K179" s="124"/>
      <c r="L179" s="124"/>
      <c r="M179" s="124"/>
      <c r="N179" s="124"/>
      <c r="O179" s="124"/>
      <c r="P179" s="129"/>
      <c r="Q179" s="129"/>
      <c r="R179" s="342" t="s">
        <v>543</v>
      </c>
      <c r="S179" s="38">
        <v>0.2</v>
      </c>
      <c r="T179" s="39">
        <v>43878</v>
      </c>
      <c r="U179" s="285">
        <v>44098</v>
      </c>
      <c r="V179" s="127"/>
      <c r="W179" s="128"/>
      <c r="X179" s="128"/>
      <c r="Y179" s="128"/>
      <c r="Z179" s="16">
        <v>0.4</v>
      </c>
      <c r="AA179" s="244" t="s">
        <v>544</v>
      </c>
      <c r="AB179" s="29" t="s">
        <v>52</v>
      </c>
      <c r="AC179" s="29" t="str">
        <f t="shared" si="4"/>
        <v>En gestión</v>
      </c>
      <c r="AD179" s="133"/>
      <c r="AE179" s="88"/>
      <c r="AF179" s="112"/>
      <c r="AG179" s="112"/>
      <c r="AH179" s="188"/>
      <c r="AI179" s="175" t="s">
        <v>1320</v>
      </c>
      <c r="AJ179" s="177" t="s">
        <v>1333</v>
      </c>
    </row>
    <row r="180" spans="1:36" ht="175" x14ac:dyDescent="0.5">
      <c r="A180" s="37">
        <v>177</v>
      </c>
      <c r="B180" s="402"/>
      <c r="C180" s="124"/>
      <c r="D180" s="124"/>
      <c r="E180" s="124"/>
      <c r="F180" s="130"/>
      <c r="G180" s="123"/>
      <c r="H180" s="124"/>
      <c r="I180" s="124"/>
      <c r="J180" s="124"/>
      <c r="K180" s="124"/>
      <c r="L180" s="124"/>
      <c r="M180" s="124"/>
      <c r="N180" s="124"/>
      <c r="O180" s="124"/>
      <c r="P180" s="129"/>
      <c r="Q180" s="129"/>
      <c r="R180" s="342" t="s">
        <v>545</v>
      </c>
      <c r="S180" s="38">
        <v>0.2</v>
      </c>
      <c r="T180" s="39">
        <v>43922</v>
      </c>
      <c r="U180" s="285">
        <v>44135</v>
      </c>
      <c r="V180" s="127"/>
      <c r="W180" s="128"/>
      <c r="X180" s="128"/>
      <c r="Y180" s="128"/>
      <c r="Z180" s="16">
        <v>0.1</v>
      </c>
      <c r="AA180" s="244" t="s">
        <v>546</v>
      </c>
      <c r="AB180" s="29" t="s">
        <v>52</v>
      </c>
      <c r="AC180" s="29" t="str">
        <f t="shared" si="4"/>
        <v>En gestión</v>
      </c>
      <c r="AD180" s="133"/>
      <c r="AE180" s="88"/>
      <c r="AF180" s="112"/>
      <c r="AG180" s="112"/>
      <c r="AH180" s="188"/>
      <c r="AI180" s="175" t="s">
        <v>1320</v>
      </c>
      <c r="AJ180" s="177" t="s">
        <v>1334</v>
      </c>
    </row>
    <row r="181" spans="1:36" ht="200" x14ac:dyDescent="0.5">
      <c r="A181" s="37">
        <v>178</v>
      </c>
      <c r="B181" s="402"/>
      <c r="C181" s="124"/>
      <c r="D181" s="124"/>
      <c r="E181" s="124"/>
      <c r="F181" s="130"/>
      <c r="G181" s="123"/>
      <c r="H181" s="124"/>
      <c r="I181" s="124"/>
      <c r="J181" s="124"/>
      <c r="K181" s="124"/>
      <c r="L181" s="124" t="s">
        <v>547</v>
      </c>
      <c r="M181" s="124"/>
      <c r="N181" s="124"/>
      <c r="O181" s="124"/>
      <c r="P181" s="129"/>
      <c r="Q181" s="129"/>
      <c r="R181" s="342" t="s">
        <v>548</v>
      </c>
      <c r="S181" s="38">
        <v>0.2</v>
      </c>
      <c r="T181" s="39">
        <v>43878</v>
      </c>
      <c r="U181" s="285">
        <v>44165</v>
      </c>
      <c r="V181" s="127"/>
      <c r="W181" s="128"/>
      <c r="X181" s="128"/>
      <c r="Y181" s="128"/>
      <c r="Z181" s="16">
        <v>0.3</v>
      </c>
      <c r="AA181" s="244" t="s">
        <v>549</v>
      </c>
      <c r="AB181" s="29" t="s">
        <v>52</v>
      </c>
      <c r="AC181" s="29" t="str">
        <f t="shared" si="4"/>
        <v>En gestión</v>
      </c>
      <c r="AD181" s="133"/>
      <c r="AE181" s="88"/>
      <c r="AF181" s="112"/>
      <c r="AG181" s="112"/>
      <c r="AH181" s="188"/>
      <c r="AI181" s="175" t="s">
        <v>1320</v>
      </c>
      <c r="AJ181" s="177" t="s">
        <v>1335</v>
      </c>
    </row>
    <row r="182" spans="1:36" ht="125" x14ac:dyDescent="0.5">
      <c r="A182" s="37">
        <v>179</v>
      </c>
      <c r="B182" s="396"/>
      <c r="C182" s="124"/>
      <c r="D182" s="124"/>
      <c r="E182" s="124"/>
      <c r="F182" s="130"/>
      <c r="G182" s="123"/>
      <c r="H182" s="124"/>
      <c r="I182" s="124"/>
      <c r="J182" s="124"/>
      <c r="K182" s="124"/>
      <c r="L182" s="124"/>
      <c r="M182" s="124"/>
      <c r="N182" s="124"/>
      <c r="O182" s="124"/>
      <c r="P182" s="129"/>
      <c r="Q182" s="129"/>
      <c r="R182" s="342" t="s">
        <v>550</v>
      </c>
      <c r="S182" s="38">
        <v>0.15</v>
      </c>
      <c r="T182" s="39">
        <v>43922</v>
      </c>
      <c r="U182" s="285">
        <v>44196</v>
      </c>
      <c r="V182" s="127"/>
      <c r="W182" s="128"/>
      <c r="X182" s="128"/>
      <c r="Y182" s="128"/>
      <c r="Z182" s="16">
        <v>0.3</v>
      </c>
      <c r="AA182" s="244" t="s">
        <v>551</v>
      </c>
      <c r="AB182" s="29" t="s">
        <v>52</v>
      </c>
      <c r="AC182" s="29" t="str">
        <f t="shared" si="4"/>
        <v>En gestión</v>
      </c>
      <c r="AD182" s="133"/>
      <c r="AE182" s="88"/>
      <c r="AF182" s="112"/>
      <c r="AG182" s="112"/>
      <c r="AH182" s="162"/>
      <c r="AI182" s="175" t="s">
        <v>1320</v>
      </c>
      <c r="AJ182" s="177" t="s">
        <v>1336</v>
      </c>
    </row>
    <row r="183" spans="1:36" ht="75" x14ac:dyDescent="0.5">
      <c r="A183" s="37">
        <v>180</v>
      </c>
      <c r="B183" s="358" t="s">
        <v>536</v>
      </c>
      <c r="C183" s="90" t="s">
        <v>44</v>
      </c>
      <c r="D183" s="90"/>
      <c r="E183" s="90" t="s">
        <v>42</v>
      </c>
      <c r="F183" s="125" t="s">
        <v>299</v>
      </c>
      <c r="G183" s="126"/>
      <c r="H183" s="90" t="s">
        <v>44</v>
      </c>
      <c r="I183" s="90" t="s">
        <v>44</v>
      </c>
      <c r="J183" s="90" t="s">
        <v>44</v>
      </c>
      <c r="K183" s="90" t="s">
        <v>44</v>
      </c>
      <c r="L183" s="90" t="s">
        <v>489</v>
      </c>
      <c r="M183" s="90"/>
      <c r="N183" s="90" t="s">
        <v>552</v>
      </c>
      <c r="O183" s="90" t="s">
        <v>46</v>
      </c>
      <c r="P183" s="121">
        <v>43862</v>
      </c>
      <c r="Q183" s="121">
        <f>MAX(U183:U186)</f>
        <v>44196</v>
      </c>
      <c r="R183" s="340" t="s">
        <v>553</v>
      </c>
      <c r="S183" s="52">
        <v>0.2</v>
      </c>
      <c r="T183" s="41">
        <v>44013</v>
      </c>
      <c r="U183" s="286">
        <v>44040</v>
      </c>
      <c r="V183" s="131">
        <v>0</v>
      </c>
      <c r="W183" s="131">
        <v>0</v>
      </c>
      <c r="X183" s="131">
        <v>0.5</v>
      </c>
      <c r="Y183" s="131">
        <v>1</v>
      </c>
      <c r="Z183" s="16">
        <v>1</v>
      </c>
      <c r="AA183" s="245" t="s">
        <v>94</v>
      </c>
      <c r="AB183" s="29" t="s">
        <v>79</v>
      </c>
      <c r="AC183" s="29" t="str">
        <f t="shared" si="4"/>
        <v>Terminado</v>
      </c>
      <c r="AD183" s="93" t="s">
        <v>554</v>
      </c>
      <c r="AE183" s="88">
        <f>(S183*Z183)+(S184*Z184)+(S185*Z185)+(S186*Z186)</f>
        <v>0.2</v>
      </c>
      <c r="AF183" s="112" t="s">
        <v>52</v>
      </c>
      <c r="AG183" s="112" t="str">
        <f>IF(AE183&lt;1%,"Sin iniciar",IF(AE183=100%,"Terminado","En gestión"))</f>
        <v>En gestión</v>
      </c>
      <c r="AH183" s="189" t="s">
        <v>1613</v>
      </c>
      <c r="AI183" s="174" t="s">
        <v>1323</v>
      </c>
      <c r="AJ183" s="206" t="s">
        <v>1337</v>
      </c>
    </row>
    <row r="184" spans="1:36" ht="54" customHeight="1" x14ac:dyDescent="0.5">
      <c r="A184" s="37">
        <v>181</v>
      </c>
      <c r="B184" s="359"/>
      <c r="C184" s="90"/>
      <c r="D184" s="90"/>
      <c r="E184" s="90"/>
      <c r="F184" s="125"/>
      <c r="G184" s="126"/>
      <c r="H184" s="90"/>
      <c r="I184" s="90"/>
      <c r="J184" s="90"/>
      <c r="K184" s="90"/>
      <c r="L184" s="90"/>
      <c r="M184" s="90"/>
      <c r="N184" s="90"/>
      <c r="O184" s="90"/>
      <c r="P184" s="121"/>
      <c r="Q184" s="121"/>
      <c r="R184" s="340" t="s">
        <v>555</v>
      </c>
      <c r="S184" s="52">
        <v>0.3</v>
      </c>
      <c r="T184" s="41">
        <v>44044</v>
      </c>
      <c r="U184" s="286">
        <v>44102</v>
      </c>
      <c r="V184" s="132"/>
      <c r="W184" s="132"/>
      <c r="X184" s="132"/>
      <c r="Y184" s="132"/>
      <c r="Z184" s="16">
        <v>0</v>
      </c>
      <c r="AA184" s="245" t="s">
        <v>78</v>
      </c>
      <c r="AB184" s="29" t="s">
        <v>79</v>
      </c>
      <c r="AC184" s="29" t="str">
        <f t="shared" si="4"/>
        <v>Sin Iniciar</v>
      </c>
      <c r="AD184" s="93"/>
      <c r="AE184" s="88"/>
      <c r="AF184" s="112"/>
      <c r="AG184" s="112"/>
      <c r="AH184" s="190"/>
      <c r="AI184" s="174" t="s">
        <v>1323</v>
      </c>
      <c r="AJ184" s="206" t="s">
        <v>1338</v>
      </c>
    </row>
    <row r="185" spans="1:36" ht="54" customHeight="1" x14ac:dyDescent="0.5">
      <c r="A185" s="37">
        <v>182</v>
      </c>
      <c r="B185" s="359"/>
      <c r="C185" s="90"/>
      <c r="D185" s="90"/>
      <c r="E185" s="90"/>
      <c r="F185" s="125"/>
      <c r="G185" s="126"/>
      <c r="H185" s="90"/>
      <c r="I185" s="90"/>
      <c r="J185" s="90"/>
      <c r="K185" s="90"/>
      <c r="L185" s="90"/>
      <c r="M185" s="90"/>
      <c r="N185" s="90"/>
      <c r="O185" s="90"/>
      <c r="P185" s="121"/>
      <c r="Q185" s="121"/>
      <c r="R185" s="340" t="s">
        <v>556</v>
      </c>
      <c r="S185" s="52">
        <v>0.25</v>
      </c>
      <c r="T185" s="41">
        <v>44075</v>
      </c>
      <c r="U185" s="286">
        <v>44102</v>
      </c>
      <c r="V185" s="132"/>
      <c r="W185" s="132"/>
      <c r="X185" s="132"/>
      <c r="Y185" s="132"/>
      <c r="Z185" s="16">
        <v>0</v>
      </c>
      <c r="AA185" s="245" t="s">
        <v>78</v>
      </c>
      <c r="AB185" s="29" t="s">
        <v>79</v>
      </c>
      <c r="AC185" s="29" t="str">
        <f t="shared" si="4"/>
        <v>Sin Iniciar</v>
      </c>
      <c r="AD185" s="93"/>
      <c r="AE185" s="88"/>
      <c r="AF185" s="112"/>
      <c r="AG185" s="112"/>
      <c r="AH185" s="190"/>
      <c r="AI185" s="174" t="s">
        <v>1323</v>
      </c>
      <c r="AJ185" s="206" t="s">
        <v>1338</v>
      </c>
    </row>
    <row r="186" spans="1:36" ht="54" customHeight="1" x14ac:dyDescent="0.5">
      <c r="A186" s="37">
        <v>183</v>
      </c>
      <c r="B186" s="360"/>
      <c r="C186" s="90"/>
      <c r="D186" s="90"/>
      <c r="E186" s="90"/>
      <c r="F186" s="125"/>
      <c r="G186" s="126"/>
      <c r="H186" s="90"/>
      <c r="I186" s="90"/>
      <c r="J186" s="90"/>
      <c r="K186" s="90"/>
      <c r="L186" s="90"/>
      <c r="M186" s="90"/>
      <c r="N186" s="90"/>
      <c r="O186" s="90"/>
      <c r="P186" s="121"/>
      <c r="Q186" s="121"/>
      <c r="R186" s="340" t="s">
        <v>557</v>
      </c>
      <c r="S186" s="52">
        <v>0.25</v>
      </c>
      <c r="T186" s="41">
        <v>44105</v>
      </c>
      <c r="U186" s="286">
        <v>44196</v>
      </c>
      <c r="V186" s="132"/>
      <c r="W186" s="132"/>
      <c r="X186" s="132"/>
      <c r="Y186" s="132"/>
      <c r="Z186" s="16">
        <v>0</v>
      </c>
      <c r="AA186" s="245" t="s">
        <v>78</v>
      </c>
      <c r="AB186" s="29" t="s">
        <v>79</v>
      </c>
      <c r="AC186" s="29" t="str">
        <f t="shared" si="4"/>
        <v>Sin Iniciar</v>
      </c>
      <c r="AD186" s="93"/>
      <c r="AE186" s="88"/>
      <c r="AF186" s="112"/>
      <c r="AG186" s="112"/>
      <c r="AH186" s="191"/>
      <c r="AI186" s="174" t="s">
        <v>1323</v>
      </c>
      <c r="AJ186" s="206" t="s">
        <v>1338</v>
      </c>
    </row>
    <row r="187" spans="1:36" ht="300" x14ac:dyDescent="0.5">
      <c r="A187" s="37">
        <v>184</v>
      </c>
      <c r="B187" s="395" t="s">
        <v>536</v>
      </c>
      <c r="C187" s="124" t="s">
        <v>40</v>
      </c>
      <c r="D187" s="124" t="s">
        <v>41</v>
      </c>
      <c r="E187" s="124" t="s">
        <v>157</v>
      </c>
      <c r="F187" s="130">
        <v>7.0000000000000007E-2</v>
      </c>
      <c r="G187" s="123" t="s">
        <v>558</v>
      </c>
      <c r="H187" s="124" t="s">
        <v>44</v>
      </c>
      <c r="I187" s="124" t="s">
        <v>44</v>
      </c>
      <c r="J187" s="124" t="s">
        <v>44</v>
      </c>
      <c r="K187" s="124" t="s">
        <v>44</v>
      </c>
      <c r="L187" s="124"/>
      <c r="M187" s="124" t="s">
        <v>265</v>
      </c>
      <c r="N187" s="124" t="s">
        <v>559</v>
      </c>
      <c r="O187" s="124" t="s">
        <v>46</v>
      </c>
      <c r="P187" s="129">
        <v>43831</v>
      </c>
      <c r="Q187" s="129">
        <f>MAX(U187:U189)</f>
        <v>44196</v>
      </c>
      <c r="R187" s="342" t="s">
        <v>560</v>
      </c>
      <c r="S187" s="38">
        <v>0.3</v>
      </c>
      <c r="T187" s="39">
        <v>43831</v>
      </c>
      <c r="U187" s="285">
        <v>43980</v>
      </c>
      <c r="V187" s="127">
        <v>0.2</v>
      </c>
      <c r="W187" s="127">
        <v>0.4</v>
      </c>
      <c r="X187" s="127">
        <v>0.6</v>
      </c>
      <c r="Y187" s="127">
        <v>1</v>
      </c>
      <c r="Z187" s="16">
        <v>0.75</v>
      </c>
      <c r="AA187" s="244" t="s">
        <v>561</v>
      </c>
      <c r="AB187" s="29" t="s">
        <v>64</v>
      </c>
      <c r="AC187" s="29" t="str">
        <f t="shared" si="4"/>
        <v>En gestión</v>
      </c>
      <c r="AD187" s="133" t="s">
        <v>562</v>
      </c>
      <c r="AE187" s="88">
        <f>(S187*Z187)+(S188*Z188)+(S189*Z189)</f>
        <v>0.40499999999999997</v>
      </c>
      <c r="AF187" s="112" t="s">
        <v>52</v>
      </c>
      <c r="AG187" s="112" t="str">
        <f>IF(AE187&lt;1%,"Sin iniciar",IF(AE187=100%,"Terminado","En gestión"))</f>
        <v>En gestión</v>
      </c>
      <c r="AH187" s="161" t="s">
        <v>1613</v>
      </c>
      <c r="AI187" s="175" t="s">
        <v>1320</v>
      </c>
      <c r="AJ187" s="177" t="s">
        <v>1339</v>
      </c>
    </row>
    <row r="188" spans="1:36" ht="100" x14ac:dyDescent="0.5">
      <c r="A188" s="37">
        <v>185</v>
      </c>
      <c r="B188" s="402"/>
      <c r="C188" s="124"/>
      <c r="D188" s="124"/>
      <c r="E188" s="124"/>
      <c r="F188" s="130"/>
      <c r="G188" s="123"/>
      <c r="H188" s="124"/>
      <c r="I188" s="124"/>
      <c r="J188" s="124"/>
      <c r="K188" s="124"/>
      <c r="L188" s="124"/>
      <c r="M188" s="124"/>
      <c r="N188" s="124"/>
      <c r="O188" s="124"/>
      <c r="P188" s="129"/>
      <c r="Q188" s="129"/>
      <c r="R188" s="342" t="s">
        <v>563</v>
      </c>
      <c r="S188" s="38">
        <v>0.3</v>
      </c>
      <c r="T188" s="39">
        <v>43922</v>
      </c>
      <c r="U188" s="285">
        <v>44104</v>
      </c>
      <c r="V188" s="128"/>
      <c r="W188" s="128"/>
      <c r="X188" s="128"/>
      <c r="Y188" s="128"/>
      <c r="Z188" s="16">
        <v>0.6</v>
      </c>
      <c r="AA188" s="244" t="s">
        <v>564</v>
      </c>
      <c r="AB188" s="29" t="s">
        <v>52</v>
      </c>
      <c r="AC188" s="29" t="str">
        <f t="shared" si="4"/>
        <v>En gestión</v>
      </c>
      <c r="AD188" s="133"/>
      <c r="AE188" s="88"/>
      <c r="AF188" s="112"/>
      <c r="AG188" s="112"/>
      <c r="AH188" s="188"/>
      <c r="AI188" s="175" t="s">
        <v>1320</v>
      </c>
      <c r="AJ188" s="177" t="s">
        <v>1340</v>
      </c>
    </row>
    <row r="189" spans="1:36" ht="50" x14ac:dyDescent="0.5">
      <c r="A189" s="37">
        <v>186</v>
      </c>
      <c r="B189" s="396"/>
      <c r="C189" s="124"/>
      <c r="D189" s="124"/>
      <c r="E189" s="124"/>
      <c r="F189" s="130"/>
      <c r="G189" s="123"/>
      <c r="H189" s="124"/>
      <c r="I189" s="124"/>
      <c r="J189" s="124"/>
      <c r="K189" s="124"/>
      <c r="L189" s="124"/>
      <c r="M189" s="124"/>
      <c r="N189" s="124"/>
      <c r="O189" s="124"/>
      <c r="P189" s="129"/>
      <c r="Q189" s="129"/>
      <c r="R189" s="342" t="s">
        <v>565</v>
      </c>
      <c r="S189" s="38">
        <v>0.4</v>
      </c>
      <c r="T189" s="39">
        <v>44046</v>
      </c>
      <c r="U189" s="285">
        <v>44196</v>
      </c>
      <c r="V189" s="128"/>
      <c r="W189" s="128"/>
      <c r="X189" s="128"/>
      <c r="Y189" s="128"/>
      <c r="Z189" s="16">
        <v>0</v>
      </c>
      <c r="AA189" s="244" t="s">
        <v>78</v>
      </c>
      <c r="AB189" s="29" t="s">
        <v>79</v>
      </c>
      <c r="AC189" s="29" t="str">
        <f t="shared" si="4"/>
        <v>Sin Iniciar</v>
      </c>
      <c r="AD189" s="133"/>
      <c r="AE189" s="88"/>
      <c r="AF189" s="112"/>
      <c r="AG189" s="112"/>
      <c r="AH189" s="162"/>
      <c r="AI189" s="175" t="s">
        <v>1323</v>
      </c>
      <c r="AJ189" s="177" t="s">
        <v>1338</v>
      </c>
    </row>
    <row r="190" spans="1:36" ht="409.5" x14ac:dyDescent="0.5">
      <c r="A190" s="37">
        <v>187</v>
      </c>
      <c r="B190" s="358" t="s">
        <v>536</v>
      </c>
      <c r="C190" s="90" t="s">
        <v>40</v>
      </c>
      <c r="D190" s="90" t="s">
        <v>41</v>
      </c>
      <c r="E190" s="90" t="s">
        <v>157</v>
      </c>
      <c r="F190" s="125">
        <v>7.0000000000000007E-2</v>
      </c>
      <c r="G190" s="126" t="s">
        <v>566</v>
      </c>
      <c r="H190" s="90" t="s">
        <v>44</v>
      </c>
      <c r="I190" s="90" t="s">
        <v>44</v>
      </c>
      <c r="J190" s="90" t="s">
        <v>44</v>
      </c>
      <c r="K190" s="90" t="s">
        <v>44</v>
      </c>
      <c r="L190" s="90" t="s">
        <v>1610</v>
      </c>
      <c r="M190" s="90"/>
      <c r="N190" s="90" t="s">
        <v>567</v>
      </c>
      <c r="O190" s="90" t="s">
        <v>46</v>
      </c>
      <c r="P190" s="121">
        <v>43876</v>
      </c>
      <c r="Q190" s="121">
        <f>MAX(U190:U194)</f>
        <v>44196</v>
      </c>
      <c r="R190" s="340" t="s">
        <v>568</v>
      </c>
      <c r="S190" s="52">
        <v>0.3</v>
      </c>
      <c r="T190" s="41">
        <v>43876</v>
      </c>
      <c r="U190" s="286">
        <v>44180</v>
      </c>
      <c r="V190" s="131">
        <v>0.25</v>
      </c>
      <c r="W190" s="131">
        <v>0.4</v>
      </c>
      <c r="X190" s="131">
        <v>0.75</v>
      </c>
      <c r="Y190" s="131">
        <v>1</v>
      </c>
      <c r="Z190" s="16">
        <v>0.5</v>
      </c>
      <c r="AA190" s="246" t="s">
        <v>569</v>
      </c>
      <c r="AB190" s="29" t="s">
        <v>52</v>
      </c>
      <c r="AC190" s="29" t="str">
        <f t="shared" ref="AC190:AC253" si="5">IF(Z190&lt;1%,"Sin Iniciar",IF(Z190=100%,"Terminado","En gestión"))</f>
        <v>En gestión</v>
      </c>
      <c r="AD190" s="93" t="s">
        <v>570</v>
      </c>
      <c r="AE190" s="88">
        <f>(S190*Z190)+(S191*Z191)+(S192*Z192)+(S193*Z193)+(S194*Z194)</f>
        <v>0.55000000000000004</v>
      </c>
      <c r="AF190" s="112" t="s">
        <v>52</v>
      </c>
      <c r="AG190" s="112" t="str">
        <f>IF(AE190&lt;1%,"Sin iniciar",IF(AE190=100%,"Terminado","En gestión"))</f>
        <v>En gestión</v>
      </c>
      <c r="AH190" s="189" t="s">
        <v>1613</v>
      </c>
      <c r="AI190" s="174" t="s">
        <v>1320</v>
      </c>
      <c r="AJ190" s="206" t="s">
        <v>1341</v>
      </c>
    </row>
    <row r="191" spans="1:36" ht="275" x14ac:dyDescent="0.5">
      <c r="A191" s="37">
        <v>188</v>
      </c>
      <c r="B191" s="359"/>
      <c r="C191" s="90"/>
      <c r="D191" s="90"/>
      <c r="E191" s="90"/>
      <c r="F191" s="125"/>
      <c r="G191" s="126"/>
      <c r="H191" s="90"/>
      <c r="I191" s="90"/>
      <c r="J191" s="90"/>
      <c r="K191" s="90"/>
      <c r="L191" s="90"/>
      <c r="M191" s="90"/>
      <c r="N191" s="90"/>
      <c r="O191" s="90"/>
      <c r="P191" s="121"/>
      <c r="Q191" s="121"/>
      <c r="R191" s="340" t="s">
        <v>571</v>
      </c>
      <c r="S191" s="52">
        <v>0.25</v>
      </c>
      <c r="T191" s="41">
        <v>43881</v>
      </c>
      <c r="U191" s="286">
        <v>44089</v>
      </c>
      <c r="V191" s="132"/>
      <c r="W191" s="132"/>
      <c r="X191" s="132"/>
      <c r="Y191" s="132"/>
      <c r="Z191" s="16">
        <v>0.5</v>
      </c>
      <c r="AA191" s="246" t="s">
        <v>572</v>
      </c>
      <c r="AB191" s="29" t="s">
        <v>52</v>
      </c>
      <c r="AC191" s="29" t="str">
        <f t="shared" si="5"/>
        <v>En gestión</v>
      </c>
      <c r="AD191" s="93"/>
      <c r="AE191" s="88"/>
      <c r="AF191" s="112"/>
      <c r="AG191" s="112"/>
      <c r="AH191" s="190"/>
      <c r="AI191" s="174" t="s">
        <v>1320</v>
      </c>
      <c r="AJ191" s="206" t="s">
        <v>1342</v>
      </c>
    </row>
    <row r="192" spans="1:36" ht="275" x14ac:dyDescent="0.5">
      <c r="A192" s="37">
        <v>189</v>
      </c>
      <c r="B192" s="359"/>
      <c r="C192" s="90"/>
      <c r="D192" s="90"/>
      <c r="E192" s="90"/>
      <c r="F192" s="125"/>
      <c r="G192" s="126"/>
      <c r="H192" s="90"/>
      <c r="I192" s="90"/>
      <c r="J192" s="90"/>
      <c r="K192" s="90"/>
      <c r="L192" s="90"/>
      <c r="M192" s="90"/>
      <c r="N192" s="90"/>
      <c r="O192" s="90"/>
      <c r="P192" s="121"/>
      <c r="Q192" s="121"/>
      <c r="R192" s="340" t="s">
        <v>573</v>
      </c>
      <c r="S192" s="52">
        <v>0.25</v>
      </c>
      <c r="T192" s="41">
        <v>43876</v>
      </c>
      <c r="U192" s="286">
        <v>44180</v>
      </c>
      <c r="V192" s="132"/>
      <c r="W192" s="132"/>
      <c r="X192" s="132"/>
      <c r="Y192" s="132"/>
      <c r="Z192" s="16">
        <v>0.5</v>
      </c>
      <c r="AA192" s="246" t="s">
        <v>574</v>
      </c>
      <c r="AB192" s="29" t="s">
        <v>52</v>
      </c>
      <c r="AC192" s="29" t="str">
        <f t="shared" si="5"/>
        <v>En gestión</v>
      </c>
      <c r="AD192" s="93"/>
      <c r="AE192" s="88"/>
      <c r="AF192" s="112"/>
      <c r="AG192" s="112"/>
      <c r="AH192" s="190"/>
      <c r="AI192" s="174" t="s">
        <v>1320</v>
      </c>
      <c r="AJ192" s="206" t="s">
        <v>1343</v>
      </c>
    </row>
    <row r="193" spans="1:36" ht="225" x14ac:dyDescent="0.5">
      <c r="A193" s="37">
        <v>190</v>
      </c>
      <c r="B193" s="359"/>
      <c r="C193" s="90"/>
      <c r="D193" s="90"/>
      <c r="E193" s="90"/>
      <c r="F193" s="125"/>
      <c r="G193" s="126"/>
      <c r="H193" s="90"/>
      <c r="I193" s="90"/>
      <c r="J193" s="90"/>
      <c r="K193" s="90"/>
      <c r="L193" s="90"/>
      <c r="M193" s="90"/>
      <c r="N193" s="90"/>
      <c r="O193" s="90"/>
      <c r="P193" s="121"/>
      <c r="Q193" s="121"/>
      <c r="R193" s="340" t="s">
        <v>575</v>
      </c>
      <c r="S193" s="52">
        <v>0.2</v>
      </c>
      <c r="T193" s="41">
        <v>43831</v>
      </c>
      <c r="U193" s="286">
        <v>44193</v>
      </c>
      <c r="V193" s="132"/>
      <c r="W193" s="132"/>
      <c r="X193" s="132"/>
      <c r="Y193" s="132"/>
      <c r="Z193" s="16">
        <v>0.5</v>
      </c>
      <c r="AA193" s="246" t="s">
        <v>576</v>
      </c>
      <c r="AB193" s="29" t="s">
        <v>52</v>
      </c>
      <c r="AC193" s="29" t="str">
        <f t="shared" si="5"/>
        <v>En gestión</v>
      </c>
      <c r="AD193" s="93"/>
      <c r="AE193" s="88"/>
      <c r="AF193" s="112"/>
      <c r="AG193" s="112"/>
      <c r="AH193" s="190"/>
      <c r="AI193" s="174" t="s">
        <v>1320</v>
      </c>
      <c r="AJ193" s="206" t="s">
        <v>1344</v>
      </c>
    </row>
    <row r="194" spans="1:36" ht="337.5" customHeight="1" x14ac:dyDescent="0.5">
      <c r="A194" s="37">
        <v>191</v>
      </c>
      <c r="B194" s="360"/>
      <c r="C194" s="90"/>
      <c r="D194" s="90"/>
      <c r="E194" s="90"/>
      <c r="F194" s="125"/>
      <c r="G194" s="126"/>
      <c r="H194" s="90"/>
      <c r="I194" s="90"/>
      <c r="J194" s="90"/>
      <c r="K194" s="90"/>
      <c r="L194" s="90"/>
      <c r="M194" s="90"/>
      <c r="N194" s="90"/>
      <c r="O194" s="90"/>
      <c r="P194" s="121"/>
      <c r="Q194" s="121"/>
      <c r="R194" s="340" t="s">
        <v>577</v>
      </c>
      <c r="S194" s="52">
        <v>0.2</v>
      </c>
      <c r="T194" s="41">
        <v>43922</v>
      </c>
      <c r="U194" s="286">
        <v>44196</v>
      </c>
      <c r="V194" s="132"/>
      <c r="W194" s="132"/>
      <c r="X194" s="132"/>
      <c r="Y194" s="132"/>
      <c r="Z194" s="16">
        <v>0.25</v>
      </c>
      <c r="AA194" s="247" t="s">
        <v>578</v>
      </c>
      <c r="AB194" s="29" t="s">
        <v>52</v>
      </c>
      <c r="AC194" s="29" t="str">
        <f t="shared" si="5"/>
        <v>En gestión</v>
      </c>
      <c r="AD194" s="93"/>
      <c r="AE194" s="88"/>
      <c r="AF194" s="112"/>
      <c r="AG194" s="112"/>
      <c r="AH194" s="191"/>
      <c r="AI194" s="174" t="s">
        <v>1320</v>
      </c>
      <c r="AJ194" s="209" t="s">
        <v>1345</v>
      </c>
    </row>
    <row r="195" spans="1:36" ht="175" x14ac:dyDescent="0.5">
      <c r="A195" s="37">
        <v>192</v>
      </c>
      <c r="B195" s="395" t="s">
        <v>536</v>
      </c>
      <c r="C195" s="124" t="s">
        <v>44</v>
      </c>
      <c r="D195" s="124"/>
      <c r="E195" s="124" t="s">
        <v>1607</v>
      </c>
      <c r="F195" s="130"/>
      <c r="G195" s="123"/>
      <c r="H195" s="124" t="s">
        <v>44</v>
      </c>
      <c r="I195" s="124" t="s">
        <v>44</v>
      </c>
      <c r="J195" s="124" t="s">
        <v>44</v>
      </c>
      <c r="K195" s="124" t="s">
        <v>44</v>
      </c>
      <c r="L195" s="124"/>
      <c r="M195" s="124"/>
      <c r="N195" s="124" t="s">
        <v>579</v>
      </c>
      <c r="O195" s="124" t="s">
        <v>46</v>
      </c>
      <c r="P195" s="129">
        <v>43831</v>
      </c>
      <c r="Q195" s="129">
        <f>MAX(U195:U196)</f>
        <v>44134</v>
      </c>
      <c r="R195" s="342" t="s">
        <v>580</v>
      </c>
      <c r="S195" s="38">
        <v>0.5</v>
      </c>
      <c r="T195" s="39">
        <v>43831</v>
      </c>
      <c r="U195" s="285">
        <v>44043</v>
      </c>
      <c r="V195" s="127">
        <v>0.2</v>
      </c>
      <c r="W195" s="127">
        <v>0.4</v>
      </c>
      <c r="X195" s="127">
        <v>0.7</v>
      </c>
      <c r="Y195" s="127">
        <v>1</v>
      </c>
      <c r="Z195" s="16">
        <v>0.6</v>
      </c>
      <c r="AA195" s="244" t="s">
        <v>581</v>
      </c>
      <c r="AB195" s="29" t="s">
        <v>52</v>
      </c>
      <c r="AC195" s="29" t="str">
        <f t="shared" si="5"/>
        <v>En gestión</v>
      </c>
      <c r="AD195" s="133" t="s">
        <v>582</v>
      </c>
      <c r="AE195" s="88">
        <f>(S195*Z195)+(S196*Z196)</f>
        <v>0.6</v>
      </c>
      <c r="AF195" s="112" t="s">
        <v>52</v>
      </c>
      <c r="AG195" s="112" t="str">
        <f>IF(AE195&lt;1%,"Sin iniciar",IF(AE195=100%,"Terminado","En gestión"))</f>
        <v>En gestión</v>
      </c>
      <c r="AH195" s="161" t="s">
        <v>1613</v>
      </c>
      <c r="AI195" s="175" t="s">
        <v>1320</v>
      </c>
      <c r="AJ195" s="177" t="s">
        <v>1346</v>
      </c>
    </row>
    <row r="196" spans="1:36" ht="139.5" customHeight="1" x14ac:dyDescent="0.5">
      <c r="A196" s="37">
        <v>193</v>
      </c>
      <c r="B196" s="396"/>
      <c r="C196" s="124"/>
      <c r="D196" s="124"/>
      <c r="E196" s="124"/>
      <c r="F196" s="130"/>
      <c r="G196" s="123"/>
      <c r="H196" s="124"/>
      <c r="I196" s="124"/>
      <c r="J196" s="124"/>
      <c r="K196" s="124"/>
      <c r="L196" s="124"/>
      <c r="M196" s="124"/>
      <c r="N196" s="124"/>
      <c r="O196" s="124"/>
      <c r="P196" s="129"/>
      <c r="Q196" s="129"/>
      <c r="R196" s="342" t="s">
        <v>583</v>
      </c>
      <c r="S196" s="38">
        <v>0.5</v>
      </c>
      <c r="T196" s="39">
        <v>43983</v>
      </c>
      <c r="U196" s="285">
        <v>44134</v>
      </c>
      <c r="V196" s="128"/>
      <c r="W196" s="128"/>
      <c r="X196" s="128"/>
      <c r="Y196" s="128"/>
      <c r="Z196" s="16">
        <v>0.6</v>
      </c>
      <c r="AA196" s="244" t="s">
        <v>584</v>
      </c>
      <c r="AB196" s="29" t="s">
        <v>52</v>
      </c>
      <c r="AC196" s="29" t="str">
        <f t="shared" si="5"/>
        <v>En gestión</v>
      </c>
      <c r="AD196" s="133"/>
      <c r="AE196" s="88"/>
      <c r="AF196" s="112"/>
      <c r="AG196" s="112"/>
      <c r="AH196" s="162"/>
      <c r="AI196" s="175" t="s">
        <v>1320</v>
      </c>
      <c r="AJ196" s="177" t="s">
        <v>1347</v>
      </c>
    </row>
    <row r="197" spans="1:36" ht="140" customHeight="1" x14ac:dyDescent="0.5">
      <c r="A197" s="37">
        <v>194</v>
      </c>
      <c r="B197" s="358" t="s">
        <v>536</v>
      </c>
      <c r="C197" s="90" t="s">
        <v>44</v>
      </c>
      <c r="D197" s="90"/>
      <c r="E197" s="90" t="s">
        <v>1607</v>
      </c>
      <c r="F197" s="125"/>
      <c r="G197" s="126"/>
      <c r="H197" s="90" t="s">
        <v>1609</v>
      </c>
      <c r="I197" s="90" t="s">
        <v>44</v>
      </c>
      <c r="J197" s="90" t="s">
        <v>44</v>
      </c>
      <c r="K197" s="90" t="s">
        <v>44</v>
      </c>
      <c r="L197" s="90"/>
      <c r="M197" s="90"/>
      <c r="N197" s="90" t="s">
        <v>585</v>
      </c>
      <c r="O197" s="90" t="s">
        <v>46</v>
      </c>
      <c r="P197" s="121">
        <v>43861</v>
      </c>
      <c r="Q197" s="121">
        <f>MAX(U197:U199)</f>
        <v>44196</v>
      </c>
      <c r="R197" s="340" t="s">
        <v>586</v>
      </c>
      <c r="S197" s="52">
        <v>0.2</v>
      </c>
      <c r="T197" s="41">
        <v>43861</v>
      </c>
      <c r="U197" s="286">
        <v>43891</v>
      </c>
      <c r="V197" s="131">
        <v>0.15</v>
      </c>
      <c r="W197" s="131">
        <v>0.46</v>
      </c>
      <c r="X197" s="131">
        <v>0.72</v>
      </c>
      <c r="Y197" s="131">
        <v>1</v>
      </c>
      <c r="Z197" s="16">
        <v>1</v>
      </c>
      <c r="AA197" s="245" t="s">
        <v>94</v>
      </c>
      <c r="AB197" s="29" t="s">
        <v>64</v>
      </c>
      <c r="AC197" s="29" t="str">
        <f t="shared" si="5"/>
        <v>Terminado</v>
      </c>
      <c r="AD197" s="93" t="s">
        <v>587</v>
      </c>
      <c r="AE197" s="88">
        <f>(S197*Z197)+(S198*Z198)+(S199*Z199)</f>
        <v>0.49199999999999999</v>
      </c>
      <c r="AF197" s="112" t="s">
        <v>52</v>
      </c>
      <c r="AG197" s="112" t="str">
        <f>IF(AE197&lt;1%,"Sin iniciar",IF(AE197=100%,"Terminado","En gestión"))</f>
        <v>En gestión</v>
      </c>
      <c r="AH197" s="189" t="s">
        <v>1613</v>
      </c>
      <c r="AI197" s="174" t="s">
        <v>1320</v>
      </c>
      <c r="AJ197" s="206" t="s">
        <v>1348</v>
      </c>
    </row>
    <row r="198" spans="1:36" ht="75" x14ac:dyDescent="0.5">
      <c r="A198" s="37">
        <v>195</v>
      </c>
      <c r="B198" s="359"/>
      <c r="C198" s="90"/>
      <c r="D198" s="90"/>
      <c r="E198" s="90"/>
      <c r="F198" s="125"/>
      <c r="G198" s="126"/>
      <c r="H198" s="90"/>
      <c r="I198" s="90"/>
      <c r="J198" s="90"/>
      <c r="K198" s="90"/>
      <c r="L198" s="90"/>
      <c r="M198" s="90"/>
      <c r="N198" s="90"/>
      <c r="O198" s="90"/>
      <c r="P198" s="121"/>
      <c r="Q198" s="121"/>
      <c r="R198" s="340" t="s">
        <v>588</v>
      </c>
      <c r="S198" s="52">
        <v>0.4</v>
      </c>
      <c r="T198" s="41">
        <v>43891</v>
      </c>
      <c r="U198" s="286">
        <v>44196</v>
      </c>
      <c r="V198" s="132"/>
      <c r="W198" s="132"/>
      <c r="X198" s="132"/>
      <c r="Y198" s="132"/>
      <c r="Z198" s="16">
        <v>0.35</v>
      </c>
      <c r="AA198" s="248" t="s">
        <v>589</v>
      </c>
      <c r="AB198" s="29" t="s">
        <v>52</v>
      </c>
      <c r="AC198" s="29" t="str">
        <f t="shared" si="5"/>
        <v>En gestión</v>
      </c>
      <c r="AD198" s="93"/>
      <c r="AE198" s="88"/>
      <c r="AF198" s="112"/>
      <c r="AG198" s="112"/>
      <c r="AH198" s="190"/>
      <c r="AI198" s="174" t="s">
        <v>1320</v>
      </c>
      <c r="AJ198" s="206" t="s">
        <v>1349</v>
      </c>
    </row>
    <row r="199" spans="1:36" ht="135" customHeight="1" x14ac:dyDescent="0.5">
      <c r="A199" s="37">
        <v>196</v>
      </c>
      <c r="B199" s="360"/>
      <c r="C199" s="90"/>
      <c r="D199" s="90"/>
      <c r="E199" s="90"/>
      <c r="F199" s="125"/>
      <c r="G199" s="126"/>
      <c r="H199" s="90"/>
      <c r="I199" s="90"/>
      <c r="J199" s="90"/>
      <c r="K199" s="90"/>
      <c r="L199" s="90"/>
      <c r="M199" s="90"/>
      <c r="N199" s="90"/>
      <c r="O199" s="90"/>
      <c r="P199" s="121"/>
      <c r="Q199" s="121"/>
      <c r="R199" s="340" t="s">
        <v>590</v>
      </c>
      <c r="S199" s="52">
        <v>0.4</v>
      </c>
      <c r="T199" s="41">
        <v>43891</v>
      </c>
      <c r="U199" s="286">
        <v>44196</v>
      </c>
      <c r="V199" s="132"/>
      <c r="W199" s="132"/>
      <c r="X199" s="132"/>
      <c r="Y199" s="132"/>
      <c r="Z199" s="16">
        <v>0.38</v>
      </c>
      <c r="AA199" s="248" t="s">
        <v>591</v>
      </c>
      <c r="AB199" s="29" t="s">
        <v>52</v>
      </c>
      <c r="AC199" s="29" t="str">
        <f t="shared" si="5"/>
        <v>En gestión</v>
      </c>
      <c r="AD199" s="93"/>
      <c r="AE199" s="88"/>
      <c r="AF199" s="112"/>
      <c r="AG199" s="112"/>
      <c r="AH199" s="191"/>
      <c r="AI199" s="174" t="s">
        <v>1320</v>
      </c>
      <c r="AJ199" s="206" t="s">
        <v>1350</v>
      </c>
    </row>
    <row r="200" spans="1:36" ht="75" x14ac:dyDescent="0.5">
      <c r="A200" s="37">
        <v>197</v>
      </c>
      <c r="B200" s="395" t="s">
        <v>536</v>
      </c>
      <c r="C200" s="124" t="s">
        <v>44</v>
      </c>
      <c r="D200" s="124"/>
      <c r="E200" s="124" t="s">
        <v>1607</v>
      </c>
      <c r="F200" s="130"/>
      <c r="G200" s="123"/>
      <c r="H200" s="124" t="s">
        <v>44</v>
      </c>
      <c r="I200" s="124" t="s">
        <v>44</v>
      </c>
      <c r="J200" s="124" t="s">
        <v>44</v>
      </c>
      <c r="K200" s="124" t="s">
        <v>44</v>
      </c>
      <c r="L200" s="124"/>
      <c r="M200" s="124"/>
      <c r="N200" s="124" t="s">
        <v>592</v>
      </c>
      <c r="O200" s="124" t="s">
        <v>46</v>
      </c>
      <c r="P200" s="129">
        <v>43831</v>
      </c>
      <c r="Q200" s="129">
        <f>MAX(U200:U202)</f>
        <v>44196</v>
      </c>
      <c r="R200" s="342" t="s">
        <v>593</v>
      </c>
      <c r="S200" s="38">
        <v>0.5</v>
      </c>
      <c r="T200" s="39">
        <v>43831</v>
      </c>
      <c r="U200" s="285">
        <v>44012</v>
      </c>
      <c r="V200" s="127">
        <v>0.15</v>
      </c>
      <c r="W200" s="127">
        <v>0.4</v>
      </c>
      <c r="X200" s="127">
        <v>0.7</v>
      </c>
      <c r="Y200" s="127">
        <v>1</v>
      </c>
      <c r="Z200" s="16">
        <v>1</v>
      </c>
      <c r="AA200" s="244" t="s">
        <v>594</v>
      </c>
      <c r="AB200" s="29" t="s">
        <v>64</v>
      </c>
      <c r="AC200" s="29" t="str">
        <f t="shared" si="5"/>
        <v>Terminado</v>
      </c>
      <c r="AD200" s="133" t="s">
        <v>595</v>
      </c>
      <c r="AE200" s="88">
        <f>(S200*Z200)+(S201*Z201)+(S202*Z202)</f>
        <v>0.5</v>
      </c>
      <c r="AF200" s="112" t="s">
        <v>52</v>
      </c>
      <c r="AG200" s="112" t="str">
        <f>IF(AE200&lt;1%,"Sin iniciar",IF(AE200=100%,"Terminado","En gestión"))</f>
        <v>En gestión</v>
      </c>
      <c r="AH200" s="161" t="s">
        <v>1613</v>
      </c>
      <c r="AI200" s="175" t="s">
        <v>1320</v>
      </c>
      <c r="AJ200" s="177" t="s">
        <v>1351</v>
      </c>
    </row>
    <row r="201" spans="1:36" ht="50" x14ac:dyDescent="0.5">
      <c r="A201" s="37">
        <v>198</v>
      </c>
      <c r="B201" s="402"/>
      <c r="C201" s="124"/>
      <c r="D201" s="124"/>
      <c r="E201" s="124"/>
      <c r="F201" s="130"/>
      <c r="G201" s="123"/>
      <c r="H201" s="124"/>
      <c r="I201" s="124"/>
      <c r="J201" s="124"/>
      <c r="K201" s="124"/>
      <c r="L201" s="124"/>
      <c r="M201" s="124"/>
      <c r="N201" s="124"/>
      <c r="O201" s="124"/>
      <c r="P201" s="129"/>
      <c r="Q201" s="129"/>
      <c r="R201" s="342" t="s">
        <v>596</v>
      </c>
      <c r="S201" s="38">
        <v>0.25</v>
      </c>
      <c r="T201" s="39">
        <v>44013</v>
      </c>
      <c r="U201" s="285">
        <v>44104</v>
      </c>
      <c r="V201" s="128"/>
      <c r="W201" s="128"/>
      <c r="X201" s="128"/>
      <c r="Y201" s="128"/>
      <c r="Z201" s="16">
        <v>0</v>
      </c>
      <c r="AA201" s="244" t="s">
        <v>78</v>
      </c>
      <c r="AB201" s="29" t="s">
        <v>79</v>
      </c>
      <c r="AC201" s="29" t="str">
        <f t="shared" si="5"/>
        <v>Sin Iniciar</v>
      </c>
      <c r="AD201" s="133"/>
      <c r="AE201" s="88"/>
      <c r="AF201" s="112"/>
      <c r="AG201" s="112"/>
      <c r="AH201" s="188"/>
      <c r="AI201" s="175" t="s">
        <v>1323</v>
      </c>
      <c r="AJ201" s="177" t="s">
        <v>1338</v>
      </c>
    </row>
    <row r="202" spans="1:36" ht="50" x14ac:dyDescent="0.5">
      <c r="A202" s="37">
        <v>199</v>
      </c>
      <c r="B202" s="396"/>
      <c r="C202" s="124"/>
      <c r="D202" s="124"/>
      <c r="E202" s="124"/>
      <c r="F202" s="130"/>
      <c r="G202" s="123"/>
      <c r="H202" s="124"/>
      <c r="I202" s="124"/>
      <c r="J202" s="124"/>
      <c r="K202" s="124"/>
      <c r="L202" s="124"/>
      <c r="M202" s="124"/>
      <c r="N202" s="124"/>
      <c r="O202" s="124"/>
      <c r="P202" s="129"/>
      <c r="Q202" s="129"/>
      <c r="R202" s="342" t="s">
        <v>597</v>
      </c>
      <c r="S202" s="38">
        <v>0.25</v>
      </c>
      <c r="T202" s="39">
        <v>44105</v>
      </c>
      <c r="U202" s="285">
        <v>44196</v>
      </c>
      <c r="V202" s="128"/>
      <c r="W202" s="128"/>
      <c r="X202" s="128"/>
      <c r="Y202" s="128"/>
      <c r="Z202" s="16">
        <v>0</v>
      </c>
      <c r="AA202" s="244" t="s">
        <v>78</v>
      </c>
      <c r="AB202" s="29" t="s">
        <v>79</v>
      </c>
      <c r="AC202" s="29" t="str">
        <f t="shared" si="5"/>
        <v>Sin Iniciar</v>
      </c>
      <c r="AD202" s="133"/>
      <c r="AE202" s="88"/>
      <c r="AF202" s="112"/>
      <c r="AG202" s="112"/>
      <c r="AH202" s="162"/>
      <c r="AI202" s="175" t="s">
        <v>1323</v>
      </c>
      <c r="AJ202" s="177" t="s">
        <v>1338</v>
      </c>
    </row>
    <row r="203" spans="1:36" ht="250" x14ac:dyDescent="0.5">
      <c r="A203" s="37">
        <v>200</v>
      </c>
      <c r="B203" s="358" t="s">
        <v>536</v>
      </c>
      <c r="C203" s="90" t="s">
        <v>44</v>
      </c>
      <c r="D203" s="90"/>
      <c r="E203" s="90" t="s">
        <v>1607</v>
      </c>
      <c r="F203" s="125"/>
      <c r="G203" s="126"/>
      <c r="H203" s="90" t="s">
        <v>44</v>
      </c>
      <c r="I203" s="90" t="s">
        <v>44</v>
      </c>
      <c r="J203" s="90" t="s">
        <v>44</v>
      </c>
      <c r="K203" s="90" t="s">
        <v>44</v>
      </c>
      <c r="L203" s="90"/>
      <c r="M203" s="90" t="s">
        <v>265</v>
      </c>
      <c r="N203" s="90" t="s">
        <v>598</v>
      </c>
      <c r="O203" s="90" t="s">
        <v>46</v>
      </c>
      <c r="P203" s="121">
        <v>43831</v>
      </c>
      <c r="Q203" s="121">
        <f>MAX(U203:U205)</f>
        <v>44196</v>
      </c>
      <c r="R203" s="340" t="s">
        <v>599</v>
      </c>
      <c r="S203" s="52">
        <v>0.3</v>
      </c>
      <c r="T203" s="41">
        <v>43831</v>
      </c>
      <c r="U203" s="286">
        <v>43936</v>
      </c>
      <c r="V203" s="131">
        <v>0.2</v>
      </c>
      <c r="W203" s="131">
        <v>0.45</v>
      </c>
      <c r="X203" s="131">
        <v>0.6</v>
      </c>
      <c r="Y203" s="131">
        <v>1</v>
      </c>
      <c r="Z203" s="16">
        <v>0.95</v>
      </c>
      <c r="AA203" s="248" t="s">
        <v>600</v>
      </c>
      <c r="AB203" s="29" t="s">
        <v>64</v>
      </c>
      <c r="AC203" s="29" t="str">
        <f t="shared" si="5"/>
        <v>En gestión</v>
      </c>
      <c r="AD203" s="93" t="s">
        <v>601</v>
      </c>
      <c r="AE203" s="88">
        <f>(S203*Z203)+(S204*Z204)+(S205*Z205)</f>
        <v>0.49</v>
      </c>
      <c r="AF203" s="112" t="s">
        <v>52</v>
      </c>
      <c r="AG203" s="112" t="str">
        <f>IF(AE203&lt;1%,"Sin iniciar",IF(AE203=100%,"Terminado","En gestión"))</f>
        <v>En gestión</v>
      </c>
      <c r="AH203" s="189" t="s">
        <v>1613</v>
      </c>
      <c r="AI203" s="174" t="s">
        <v>1320</v>
      </c>
      <c r="AJ203" s="206" t="s">
        <v>1352</v>
      </c>
    </row>
    <row r="204" spans="1:36" ht="75" x14ac:dyDescent="0.5">
      <c r="A204" s="37">
        <v>201</v>
      </c>
      <c r="B204" s="359"/>
      <c r="C204" s="90"/>
      <c r="D204" s="90"/>
      <c r="E204" s="90"/>
      <c r="F204" s="125"/>
      <c r="G204" s="126"/>
      <c r="H204" s="90"/>
      <c r="I204" s="90"/>
      <c r="J204" s="90"/>
      <c r="K204" s="90"/>
      <c r="L204" s="90"/>
      <c r="M204" s="90"/>
      <c r="N204" s="90"/>
      <c r="O204" s="90"/>
      <c r="P204" s="121"/>
      <c r="Q204" s="121"/>
      <c r="R204" s="340" t="s">
        <v>602</v>
      </c>
      <c r="S204" s="52">
        <v>0.5</v>
      </c>
      <c r="T204" s="41">
        <v>43936</v>
      </c>
      <c r="U204" s="286">
        <v>44119</v>
      </c>
      <c r="V204" s="132"/>
      <c r="W204" s="132"/>
      <c r="X204" s="132"/>
      <c r="Y204" s="132"/>
      <c r="Z204" s="16">
        <v>0.41</v>
      </c>
      <c r="AA204" s="248" t="s">
        <v>603</v>
      </c>
      <c r="AB204" s="29" t="s">
        <v>52</v>
      </c>
      <c r="AC204" s="29" t="str">
        <f t="shared" si="5"/>
        <v>En gestión</v>
      </c>
      <c r="AD204" s="93"/>
      <c r="AE204" s="88"/>
      <c r="AF204" s="112"/>
      <c r="AG204" s="112"/>
      <c r="AH204" s="190"/>
      <c r="AI204" s="174" t="s">
        <v>1320</v>
      </c>
      <c r="AJ204" s="206" t="s">
        <v>1353</v>
      </c>
    </row>
    <row r="205" spans="1:36" ht="65.150000000000006" customHeight="1" x14ac:dyDescent="0.5">
      <c r="A205" s="37">
        <v>202</v>
      </c>
      <c r="B205" s="360"/>
      <c r="C205" s="90"/>
      <c r="D205" s="90"/>
      <c r="E205" s="90"/>
      <c r="F205" s="125"/>
      <c r="G205" s="126"/>
      <c r="H205" s="90"/>
      <c r="I205" s="90"/>
      <c r="J205" s="90"/>
      <c r="K205" s="90"/>
      <c r="L205" s="90"/>
      <c r="M205" s="90"/>
      <c r="N205" s="90"/>
      <c r="O205" s="90"/>
      <c r="P205" s="121"/>
      <c r="Q205" s="121"/>
      <c r="R205" s="340" t="s">
        <v>604</v>
      </c>
      <c r="S205" s="52">
        <v>0.2</v>
      </c>
      <c r="T205" s="41">
        <v>44120</v>
      </c>
      <c r="U205" s="286">
        <v>44196</v>
      </c>
      <c r="V205" s="132"/>
      <c r="W205" s="132"/>
      <c r="X205" s="132"/>
      <c r="Y205" s="132"/>
      <c r="Z205" s="16">
        <v>0</v>
      </c>
      <c r="AA205" s="245" t="s">
        <v>78</v>
      </c>
      <c r="AB205" s="29" t="s">
        <v>79</v>
      </c>
      <c r="AC205" s="29" t="str">
        <f t="shared" si="5"/>
        <v>Sin Iniciar</v>
      </c>
      <c r="AD205" s="93"/>
      <c r="AE205" s="88"/>
      <c r="AF205" s="112"/>
      <c r="AG205" s="112"/>
      <c r="AH205" s="191"/>
      <c r="AI205" s="174" t="s">
        <v>1323</v>
      </c>
      <c r="AJ205" s="206" t="s">
        <v>1338</v>
      </c>
    </row>
    <row r="206" spans="1:36" ht="120" customHeight="1" x14ac:dyDescent="0.5">
      <c r="A206" s="37">
        <v>203</v>
      </c>
      <c r="B206" s="395" t="s">
        <v>536</v>
      </c>
      <c r="C206" s="124" t="s">
        <v>44</v>
      </c>
      <c r="D206" s="124"/>
      <c r="E206" s="124" t="s">
        <v>1607</v>
      </c>
      <c r="F206" s="130"/>
      <c r="G206" s="123"/>
      <c r="H206" s="124" t="s">
        <v>44</v>
      </c>
      <c r="I206" s="124" t="s">
        <v>44</v>
      </c>
      <c r="J206" s="124" t="s">
        <v>44</v>
      </c>
      <c r="K206" s="124" t="s">
        <v>44</v>
      </c>
      <c r="L206" s="124"/>
      <c r="M206" s="124"/>
      <c r="N206" s="124" t="s">
        <v>605</v>
      </c>
      <c r="O206" s="124" t="s">
        <v>46</v>
      </c>
      <c r="P206" s="129">
        <v>43831</v>
      </c>
      <c r="Q206" s="129">
        <f>MAX(U206:U208)</f>
        <v>44196</v>
      </c>
      <c r="R206" s="342" t="s">
        <v>606</v>
      </c>
      <c r="S206" s="38">
        <v>0.3</v>
      </c>
      <c r="T206" s="39">
        <v>43831</v>
      </c>
      <c r="U206" s="285">
        <v>44104</v>
      </c>
      <c r="V206" s="127">
        <v>0.17</v>
      </c>
      <c r="W206" s="127">
        <v>0.4</v>
      </c>
      <c r="X206" s="127">
        <v>0.7</v>
      </c>
      <c r="Y206" s="127">
        <v>1</v>
      </c>
      <c r="Z206" s="16">
        <v>0.5</v>
      </c>
      <c r="AA206" s="244" t="s">
        <v>607</v>
      </c>
      <c r="AB206" s="29" t="s">
        <v>52</v>
      </c>
      <c r="AC206" s="29" t="str">
        <f t="shared" si="5"/>
        <v>En gestión</v>
      </c>
      <c r="AD206" s="133" t="s">
        <v>608</v>
      </c>
      <c r="AE206" s="88">
        <f>(S206*Z206)+(S207*Z207)+(S208*Z208)</f>
        <v>0.16499999999999998</v>
      </c>
      <c r="AF206" s="112" t="s">
        <v>52</v>
      </c>
      <c r="AG206" s="112" t="str">
        <f>IF(AE206&lt;1%,"Sin iniciar",IF(AE206=100%,"Terminado","En gestión"))</f>
        <v>En gestión</v>
      </c>
      <c r="AH206" s="161" t="s">
        <v>1613</v>
      </c>
      <c r="AI206" s="175" t="s">
        <v>1320</v>
      </c>
      <c r="AJ206" s="177" t="s">
        <v>1354</v>
      </c>
    </row>
    <row r="207" spans="1:36" ht="100" x14ac:dyDescent="0.5">
      <c r="A207" s="37">
        <v>204</v>
      </c>
      <c r="B207" s="402"/>
      <c r="C207" s="124"/>
      <c r="D207" s="124"/>
      <c r="E207" s="124"/>
      <c r="F207" s="130"/>
      <c r="G207" s="123"/>
      <c r="H207" s="124"/>
      <c r="I207" s="124"/>
      <c r="J207" s="124"/>
      <c r="K207" s="124"/>
      <c r="L207" s="124"/>
      <c r="M207" s="124"/>
      <c r="N207" s="124"/>
      <c r="O207" s="124"/>
      <c r="P207" s="129"/>
      <c r="Q207" s="129"/>
      <c r="R207" s="342" t="s">
        <v>609</v>
      </c>
      <c r="S207" s="38">
        <v>0.3</v>
      </c>
      <c r="T207" s="39">
        <v>43920</v>
      </c>
      <c r="U207" s="285">
        <v>44196</v>
      </c>
      <c r="V207" s="128"/>
      <c r="W207" s="128"/>
      <c r="X207" s="128"/>
      <c r="Y207" s="128"/>
      <c r="Z207" s="16">
        <v>0.05</v>
      </c>
      <c r="AA207" s="244" t="s">
        <v>610</v>
      </c>
      <c r="AB207" s="29" t="s">
        <v>52</v>
      </c>
      <c r="AC207" s="29" t="str">
        <f t="shared" si="5"/>
        <v>En gestión</v>
      </c>
      <c r="AD207" s="133"/>
      <c r="AE207" s="88"/>
      <c r="AF207" s="112"/>
      <c r="AG207" s="112"/>
      <c r="AH207" s="188"/>
      <c r="AI207" s="175" t="s">
        <v>1320</v>
      </c>
      <c r="AJ207" s="177" t="s">
        <v>1355</v>
      </c>
    </row>
    <row r="208" spans="1:36" ht="65.150000000000006" customHeight="1" x14ac:dyDescent="0.5">
      <c r="A208" s="37">
        <v>205</v>
      </c>
      <c r="B208" s="396"/>
      <c r="C208" s="124"/>
      <c r="D208" s="124"/>
      <c r="E208" s="124"/>
      <c r="F208" s="130"/>
      <c r="G208" s="123"/>
      <c r="H208" s="124"/>
      <c r="I208" s="124"/>
      <c r="J208" s="124"/>
      <c r="K208" s="124"/>
      <c r="L208" s="124"/>
      <c r="M208" s="124"/>
      <c r="N208" s="124"/>
      <c r="O208" s="124"/>
      <c r="P208" s="129"/>
      <c r="Q208" s="129"/>
      <c r="R208" s="342" t="s">
        <v>611</v>
      </c>
      <c r="S208" s="38">
        <v>0.4</v>
      </c>
      <c r="T208" s="39">
        <v>44012</v>
      </c>
      <c r="U208" s="285">
        <v>44196</v>
      </c>
      <c r="V208" s="128"/>
      <c r="W208" s="128"/>
      <c r="X208" s="128"/>
      <c r="Y208" s="128"/>
      <c r="Z208" s="16">
        <v>0</v>
      </c>
      <c r="AA208" s="244" t="s">
        <v>78</v>
      </c>
      <c r="AB208" s="29" t="s">
        <v>612</v>
      </c>
      <c r="AC208" s="29" t="str">
        <f t="shared" si="5"/>
        <v>Sin Iniciar</v>
      </c>
      <c r="AD208" s="133"/>
      <c r="AE208" s="88"/>
      <c r="AF208" s="112"/>
      <c r="AG208" s="112"/>
      <c r="AH208" s="162"/>
      <c r="AI208" s="175" t="s">
        <v>1323</v>
      </c>
      <c r="AJ208" s="177" t="s">
        <v>1338</v>
      </c>
    </row>
    <row r="209" spans="1:36" ht="126" customHeight="1" x14ac:dyDescent="0.5">
      <c r="A209" s="37">
        <v>206</v>
      </c>
      <c r="B209" s="403" t="s">
        <v>536</v>
      </c>
      <c r="C209" s="78" t="s">
        <v>44</v>
      </c>
      <c r="D209" s="78"/>
      <c r="E209" s="90" t="s">
        <v>1607</v>
      </c>
      <c r="F209" s="91"/>
      <c r="G209" s="92"/>
      <c r="H209" s="78" t="s">
        <v>44</v>
      </c>
      <c r="I209" s="78" t="s">
        <v>44</v>
      </c>
      <c r="J209" s="78" t="s">
        <v>44</v>
      </c>
      <c r="K209" s="78" t="s">
        <v>44</v>
      </c>
      <c r="L209" s="90"/>
      <c r="M209" s="90"/>
      <c r="N209" s="78" t="s">
        <v>613</v>
      </c>
      <c r="O209" s="78" t="s">
        <v>46</v>
      </c>
      <c r="P209" s="89">
        <v>43857</v>
      </c>
      <c r="Q209" s="89">
        <f>MAX(U209:U210)</f>
        <v>44196</v>
      </c>
      <c r="R209" s="345" t="s">
        <v>614</v>
      </c>
      <c r="S209" s="9">
        <v>0.25</v>
      </c>
      <c r="T209" s="10">
        <v>43857</v>
      </c>
      <c r="U209" s="300">
        <v>44012</v>
      </c>
      <c r="V209" s="85">
        <v>0.19</v>
      </c>
      <c r="W209" s="85">
        <v>0.3</v>
      </c>
      <c r="X209" s="85">
        <v>0.6</v>
      </c>
      <c r="Y209" s="85">
        <v>1</v>
      </c>
      <c r="Z209" s="16">
        <v>0.3</v>
      </c>
      <c r="AA209" s="248" t="s">
        <v>615</v>
      </c>
      <c r="AB209" s="29" t="s">
        <v>64</v>
      </c>
      <c r="AC209" s="29" t="str">
        <f t="shared" si="5"/>
        <v>En gestión</v>
      </c>
      <c r="AD209" s="93" t="s">
        <v>616</v>
      </c>
      <c r="AE209" s="88">
        <f>(S209*Z209)+(S210*Z210)</f>
        <v>0.315</v>
      </c>
      <c r="AF209" s="112" t="s">
        <v>52</v>
      </c>
      <c r="AG209" s="112" t="str">
        <f>IF(AE209&lt;1%,"Sin iniciar",IF(AE209=100%,"Terminado","En gestión"))</f>
        <v>En gestión</v>
      </c>
      <c r="AH209" s="195" t="s">
        <v>1613</v>
      </c>
      <c r="AI209" s="174" t="s">
        <v>1320</v>
      </c>
      <c r="AJ209" s="206" t="s">
        <v>1356</v>
      </c>
    </row>
    <row r="210" spans="1:36" ht="126" customHeight="1" x14ac:dyDescent="0.5">
      <c r="A210" s="37">
        <v>207</v>
      </c>
      <c r="B210" s="404"/>
      <c r="C210" s="78"/>
      <c r="D210" s="78"/>
      <c r="E210" s="90"/>
      <c r="F210" s="91"/>
      <c r="G210" s="92"/>
      <c r="H210" s="78"/>
      <c r="I210" s="78"/>
      <c r="J210" s="78"/>
      <c r="K210" s="78"/>
      <c r="L210" s="90"/>
      <c r="M210" s="90"/>
      <c r="N210" s="78"/>
      <c r="O210" s="78"/>
      <c r="P210" s="89"/>
      <c r="Q210" s="89"/>
      <c r="R210" s="345" t="s">
        <v>617</v>
      </c>
      <c r="S210" s="9">
        <v>0.75</v>
      </c>
      <c r="T210" s="10">
        <v>43857</v>
      </c>
      <c r="U210" s="301">
        <v>44196</v>
      </c>
      <c r="V210" s="86"/>
      <c r="W210" s="86"/>
      <c r="X210" s="86"/>
      <c r="Y210" s="86"/>
      <c r="Z210" s="16">
        <v>0.32</v>
      </c>
      <c r="AA210" s="248" t="s">
        <v>618</v>
      </c>
      <c r="AB210" s="29" t="s">
        <v>52</v>
      </c>
      <c r="AC210" s="29" t="str">
        <f t="shared" si="5"/>
        <v>En gestión</v>
      </c>
      <c r="AD210" s="93"/>
      <c r="AE210" s="88"/>
      <c r="AF210" s="112"/>
      <c r="AG210" s="112"/>
      <c r="AH210" s="196"/>
      <c r="AI210" s="174" t="s">
        <v>1320</v>
      </c>
      <c r="AJ210" s="206" t="s">
        <v>1438</v>
      </c>
    </row>
    <row r="211" spans="1:36" ht="98.25" customHeight="1" x14ac:dyDescent="0.5">
      <c r="A211" s="37">
        <v>208</v>
      </c>
      <c r="B211" s="70" t="s">
        <v>619</v>
      </c>
      <c r="C211" s="70" t="s">
        <v>40</v>
      </c>
      <c r="D211" s="70" t="s">
        <v>620</v>
      </c>
      <c r="E211" s="70" t="s">
        <v>157</v>
      </c>
      <c r="F211" s="70">
        <v>0.05</v>
      </c>
      <c r="G211" s="71"/>
      <c r="H211" s="63" t="s">
        <v>44</v>
      </c>
      <c r="I211" s="63" t="s">
        <v>44</v>
      </c>
      <c r="J211" s="63" t="s">
        <v>44</v>
      </c>
      <c r="K211" s="63" t="s">
        <v>44</v>
      </c>
      <c r="L211" s="63" t="s">
        <v>621</v>
      </c>
      <c r="M211" s="63"/>
      <c r="N211" s="63" t="s">
        <v>622</v>
      </c>
      <c r="O211" s="64" t="s">
        <v>46</v>
      </c>
      <c r="P211" s="65">
        <v>44013</v>
      </c>
      <c r="Q211" s="65">
        <f>U211</f>
        <v>44180</v>
      </c>
      <c r="R211" s="335" t="s">
        <v>623</v>
      </c>
      <c r="S211" s="43">
        <v>1</v>
      </c>
      <c r="T211" s="273">
        <v>44013</v>
      </c>
      <c r="U211" s="276">
        <v>44180</v>
      </c>
      <c r="V211" s="38"/>
      <c r="W211" s="68">
        <v>0</v>
      </c>
      <c r="X211" s="68">
        <v>0.3</v>
      </c>
      <c r="Y211" s="38">
        <v>1</v>
      </c>
      <c r="Z211" s="4">
        <v>0</v>
      </c>
      <c r="AA211" s="40" t="s">
        <v>78</v>
      </c>
      <c r="AB211" s="29" t="s">
        <v>79</v>
      </c>
      <c r="AC211" s="29" t="str">
        <f t="shared" si="5"/>
        <v>Sin Iniciar</v>
      </c>
      <c r="AD211" s="69" t="s">
        <v>44</v>
      </c>
      <c r="AE211" s="31">
        <f>S211*Z211</f>
        <v>0</v>
      </c>
      <c r="AF211" s="29" t="s">
        <v>79</v>
      </c>
      <c r="AG211" s="29" t="str">
        <f t="shared" ref="AG211:AG212" si="6">IF(AE211&lt;1%,"Sin iniciar",IF(AE211=100%,"Terminado","En gestión"))</f>
        <v>Sin iniciar</v>
      </c>
      <c r="AH211" s="194" t="s">
        <v>1613</v>
      </c>
      <c r="AI211" s="173" t="s">
        <v>1323</v>
      </c>
      <c r="AJ211" s="176" t="s">
        <v>1357</v>
      </c>
    </row>
    <row r="212" spans="1:36" ht="256.5" customHeight="1" x14ac:dyDescent="0.5">
      <c r="A212" s="37">
        <v>209</v>
      </c>
      <c r="B212" s="392" t="s">
        <v>619</v>
      </c>
      <c r="C212" s="125" t="s">
        <v>40</v>
      </c>
      <c r="D212" s="125" t="s">
        <v>620</v>
      </c>
      <c r="E212" s="125" t="s">
        <v>42</v>
      </c>
      <c r="F212" s="125" t="s">
        <v>299</v>
      </c>
      <c r="G212" s="126" t="s">
        <v>624</v>
      </c>
      <c r="H212" s="90" t="s">
        <v>44</v>
      </c>
      <c r="I212" s="90" t="s">
        <v>44</v>
      </c>
      <c r="J212" s="90" t="s">
        <v>44</v>
      </c>
      <c r="K212" s="90" t="s">
        <v>44</v>
      </c>
      <c r="L212" s="90"/>
      <c r="M212" s="90"/>
      <c r="N212" s="90" t="s">
        <v>625</v>
      </c>
      <c r="O212" s="121" t="s">
        <v>46</v>
      </c>
      <c r="P212" s="121">
        <v>43862</v>
      </c>
      <c r="Q212" s="121">
        <f>MAX(U212:U215)</f>
        <v>44180</v>
      </c>
      <c r="R212" s="341" t="s">
        <v>626</v>
      </c>
      <c r="S212" s="52">
        <v>0.25</v>
      </c>
      <c r="T212" s="42">
        <v>43862</v>
      </c>
      <c r="U212" s="284">
        <v>44012</v>
      </c>
      <c r="V212" s="131">
        <v>0.1</v>
      </c>
      <c r="W212" s="131">
        <v>0.15</v>
      </c>
      <c r="X212" s="131">
        <v>0.25</v>
      </c>
      <c r="Y212" s="108">
        <v>0.5</v>
      </c>
      <c r="Z212" s="4">
        <v>0.8</v>
      </c>
      <c r="AA212" s="5" t="s">
        <v>627</v>
      </c>
      <c r="AB212" s="29" t="s">
        <v>64</v>
      </c>
      <c r="AC212" s="29" t="str">
        <f t="shared" si="5"/>
        <v>En gestión</v>
      </c>
      <c r="AD212" s="210" t="s">
        <v>628</v>
      </c>
      <c r="AE212" s="79">
        <f>(S212*Z212)+(S213*Z213)+(S214*Z214)+(S215*Z215)</f>
        <v>0.27500000000000002</v>
      </c>
      <c r="AF212" s="112" t="s">
        <v>52</v>
      </c>
      <c r="AG212" s="112" t="str">
        <f t="shared" si="6"/>
        <v>En gestión</v>
      </c>
      <c r="AH212" s="189" t="s">
        <v>1613</v>
      </c>
      <c r="AI212" s="174" t="s">
        <v>1320</v>
      </c>
      <c r="AJ212" s="206" t="s">
        <v>1358</v>
      </c>
    </row>
    <row r="213" spans="1:36" ht="74" customHeight="1" x14ac:dyDescent="0.5">
      <c r="A213" s="37">
        <v>210</v>
      </c>
      <c r="B213" s="394"/>
      <c r="C213" s="125"/>
      <c r="D213" s="125"/>
      <c r="E213" s="125"/>
      <c r="F213" s="125"/>
      <c r="G213" s="126"/>
      <c r="H213" s="90"/>
      <c r="I213" s="90"/>
      <c r="J213" s="90"/>
      <c r="K213" s="90"/>
      <c r="L213" s="90"/>
      <c r="M213" s="90"/>
      <c r="N213" s="90"/>
      <c r="O213" s="121"/>
      <c r="P213" s="121"/>
      <c r="Q213" s="121"/>
      <c r="R213" s="341" t="s">
        <v>629</v>
      </c>
      <c r="S213" s="52">
        <v>0.25</v>
      </c>
      <c r="T213" s="42">
        <v>44013</v>
      </c>
      <c r="U213" s="284">
        <v>44104</v>
      </c>
      <c r="V213" s="131"/>
      <c r="W213" s="131"/>
      <c r="X213" s="131"/>
      <c r="Y213" s="108"/>
      <c r="Z213" s="4">
        <v>0.15</v>
      </c>
      <c r="AA213" s="5" t="s">
        <v>630</v>
      </c>
      <c r="AB213" s="29" t="s">
        <v>79</v>
      </c>
      <c r="AC213" s="29" t="str">
        <f t="shared" si="5"/>
        <v>En gestión</v>
      </c>
      <c r="AD213" s="210"/>
      <c r="AE213" s="79"/>
      <c r="AF213" s="112"/>
      <c r="AG213" s="112"/>
      <c r="AH213" s="190"/>
      <c r="AI213" s="174" t="s">
        <v>1323</v>
      </c>
      <c r="AJ213" s="206" t="s">
        <v>1338</v>
      </c>
    </row>
    <row r="214" spans="1:36" ht="74" customHeight="1" x14ac:dyDescent="0.5">
      <c r="A214" s="37">
        <v>211</v>
      </c>
      <c r="B214" s="394"/>
      <c r="C214" s="125"/>
      <c r="D214" s="125"/>
      <c r="E214" s="125"/>
      <c r="F214" s="125"/>
      <c r="G214" s="126"/>
      <c r="H214" s="90"/>
      <c r="I214" s="90"/>
      <c r="J214" s="90"/>
      <c r="K214" s="90"/>
      <c r="L214" s="90"/>
      <c r="M214" s="90"/>
      <c r="N214" s="90"/>
      <c r="O214" s="121"/>
      <c r="P214" s="121"/>
      <c r="Q214" s="121"/>
      <c r="R214" s="341" t="s">
        <v>631</v>
      </c>
      <c r="S214" s="52">
        <v>0.25</v>
      </c>
      <c r="T214" s="42">
        <v>44105</v>
      </c>
      <c r="U214" s="284">
        <v>44180</v>
      </c>
      <c r="V214" s="131"/>
      <c r="W214" s="131"/>
      <c r="X214" s="131"/>
      <c r="Y214" s="108"/>
      <c r="Z214" s="4">
        <v>0.15</v>
      </c>
      <c r="AA214" s="5" t="s">
        <v>632</v>
      </c>
      <c r="AB214" s="29" t="s">
        <v>79</v>
      </c>
      <c r="AC214" s="29" t="str">
        <f t="shared" si="5"/>
        <v>En gestión</v>
      </c>
      <c r="AD214" s="210"/>
      <c r="AE214" s="79"/>
      <c r="AF214" s="112"/>
      <c r="AG214" s="112"/>
      <c r="AH214" s="190"/>
      <c r="AI214" s="174" t="s">
        <v>1323</v>
      </c>
      <c r="AJ214" s="206" t="s">
        <v>1338</v>
      </c>
    </row>
    <row r="215" spans="1:36" ht="74" customHeight="1" x14ac:dyDescent="0.5">
      <c r="A215" s="37">
        <v>212</v>
      </c>
      <c r="B215" s="393"/>
      <c r="C215" s="125"/>
      <c r="D215" s="125"/>
      <c r="E215" s="125"/>
      <c r="F215" s="125"/>
      <c r="G215" s="126"/>
      <c r="H215" s="90"/>
      <c r="I215" s="90"/>
      <c r="J215" s="90"/>
      <c r="K215" s="90"/>
      <c r="L215" s="90"/>
      <c r="M215" s="90"/>
      <c r="N215" s="90"/>
      <c r="O215" s="121"/>
      <c r="P215" s="121"/>
      <c r="Q215" s="121"/>
      <c r="R215" s="340" t="s">
        <v>633</v>
      </c>
      <c r="S215" s="52">
        <v>0.25</v>
      </c>
      <c r="T215" s="42">
        <v>44013</v>
      </c>
      <c r="U215" s="284">
        <v>44180</v>
      </c>
      <c r="V215" s="131"/>
      <c r="W215" s="131"/>
      <c r="X215" s="131"/>
      <c r="Y215" s="108"/>
      <c r="Z215" s="4">
        <v>0</v>
      </c>
      <c r="AA215" s="5" t="s">
        <v>78</v>
      </c>
      <c r="AB215" s="29" t="s">
        <v>79</v>
      </c>
      <c r="AC215" s="29" t="str">
        <f t="shared" si="5"/>
        <v>Sin Iniciar</v>
      </c>
      <c r="AD215" s="210"/>
      <c r="AE215" s="79"/>
      <c r="AF215" s="112"/>
      <c r="AG215" s="112"/>
      <c r="AH215" s="191"/>
      <c r="AI215" s="174" t="s">
        <v>1323</v>
      </c>
      <c r="AJ215" s="206" t="s">
        <v>1338</v>
      </c>
    </row>
    <row r="216" spans="1:36" ht="350" x14ac:dyDescent="0.5">
      <c r="A216" s="37">
        <v>213</v>
      </c>
      <c r="B216" s="389" t="s">
        <v>619</v>
      </c>
      <c r="C216" s="130" t="s">
        <v>44</v>
      </c>
      <c r="D216" s="130"/>
      <c r="E216" s="130" t="s">
        <v>1607</v>
      </c>
      <c r="F216" s="130"/>
      <c r="G216" s="123"/>
      <c r="H216" s="124" t="s">
        <v>44</v>
      </c>
      <c r="I216" s="124" t="s">
        <v>44</v>
      </c>
      <c r="J216" s="124" t="s">
        <v>44</v>
      </c>
      <c r="K216" s="124" t="s">
        <v>44</v>
      </c>
      <c r="L216" s="124"/>
      <c r="M216" s="124"/>
      <c r="N216" s="124" t="s">
        <v>634</v>
      </c>
      <c r="O216" s="129" t="s">
        <v>46</v>
      </c>
      <c r="P216" s="129">
        <v>43831</v>
      </c>
      <c r="Q216" s="129">
        <f>MAX(U216:U219)</f>
        <v>44196</v>
      </c>
      <c r="R216" s="344" t="s">
        <v>635</v>
      </c>
      <c r="S216" s="38">
        <v>0.15</v>
      </c>
      <c r="T216" s="39">
        <v>43831</v>
      </c>
      <c r="U216" s="285">
        <v>43981</v>
      </c>
      <c r="V216" s="275">
        <v>0.1</v>
      </c>
      <c r="W216" s="127">
        <v>0.35</v>
      </c>
      <c r="X216" s="127">
        <v>0.6</v>
      </c>
      <c r="Y216" s="275">
        <v>1</v>
      </c>
      <c r="Z216" s="31">
        <v>1</v>
      </c>
      <c r="AA216" s="243" t="s">
        <v>94</v>
      </c>
      <c r="AB216" s="29" t="s">
        <v>64</v>
      </c>
      <c r="AC216" s="29" t="str">
        <f t="shared" si="5"/>
        <v>Terminado</v>
      </c>
      <c r="AD216" s="133" t="s">
        <v>636</v>
      </c>
      <c r="AE216" s="79">
        <f>(S216*Z216)+(S217*Z217)+(S218*Z218)+(S219*Z219)</f>
        <v>0.44750000000000001</v>
      </c>
      <c r="AF216" s="112" t="s">
        <v>52</v>
      </c>
      <c r="AG216" s="112" t="str">
        <f>IF(AE216&lt;1%,"Sin iniciar",IF(AE216=100%,"Terminado","En gestión"))</f>
        <v>En gestión</v>
      </c>
      <c r="AH216" s="161" t="s">
        <v>1613</v>
      </c>
      <c r="AI216" s="175" t="s">
        <v>1320</v>
      </c>
      <c r="AJ216" s="177" t="s">
        <v>1359</v>
      </c>
    </row>
    <row r="217" spans="1:36" ht="65.150000000000006" customHeight="1" x14ac:dyDescent="0.5">
      <c r="A217" s="37">
        <v>214</v>
      </c>
      <c r="B217" s="390"/>
      <c r="C217" s="130"/>
      <c r="D217" s="130"/>
      <c r="E217" s="130"/>
      <c r="F217" s="130"/>
      <c r="G217" s="123"/>
      <c r="H217" s="124"/>
      <c r="I217" s="124"/>
      <c r="J217" s="124"/>
      <c r="K217" s="124"/>
      <c r="L217" s="124"/>
      <c r="M217" s="124"/>
      <c r="N217" s="124"/>
      <c r="O217" s="129"/>
      <c r="P217" s="129"/>
      <c r="Q217" s="129"/>
      <c r="R217" s="344" t="s">
        <v>637</v>
      </c>
      <c r="S217" s="38">
        <v>0.15</v>
      </c>
      <c r="T217" s="39">
        <v>43891</v>
      </c>
      <c r="U217" s="285">
        <v>44196</v>
      </c>
      <c r="V217" s="275"/>
      <c r="W217" s="127"/>
      <c r="X217" s="127"/>
      <c r="Y217" s="275"/>
      <c r="Z217" s="31">
        <v>0</v>
      </c>
      <c r="AA217" s="243" t="s">
        <v>638</v>
      </c>
      <c r="AB217" s="29" t="s">
        <v>52</v>
      </c>
      <c r="AC217" s="29" t="str">
        <f t="shared" si="5"/>
        <v>Sin Iniciar</v>
      </c>
      <c r="AD217" s="133"/>
      <c r="AE217" s="79"/>
      <c r="AF217" s="112"/>
      <c r="AG217" s="112"/>
      <c r="AH217" s="188"/>
      <c r="AI217" s="175" t="s">
        <v>1323</v>
      </c>
      <c r="AJ217" s="177" t="s">
        <v>1360</v>
      </c>
    </row>
    <row r="218" spans="1:36" ht="312" customHeight="1" x14ac:dyDescent="0.5">
      <c r="A218" s="37">
        <v>215</v>
      </c>
      <c r="B218" s="390"/>
      <c r="C218" s="130"/>
      <c r="D218" s="130"/>
      <c r="E218" s="130"/>
      <c r="F218" s="130"/>
      <c r="G218" s="123"/>
      <c r="H218" s="124"/>
      <c r="I218" s="124"/>
      <c r="J218" s="124"/>
      <c r="K218" s="124"/>
      <c r="L218" s="124"/>
      <c r="M218" s="124"/>
      <c r="N218" s="124"/>
      <c r="O218" s="129"/>
      <c r="P218" s="129"/>
      <c r="Q218" s="129"/>
      <c r="R218" s="285" t="s">
        <v>639</v>
      </c>
      <c r="S218" s="38">
        <v>0.35</v>
      </c>
      <c r="T218" s="39">
        <v>43891</v>
      </c>
      <c r="U218" s="285">
        <v>44165</v>
      </c>
      <c r="V218" s="275"/>
      <c r="W218" s="127"/>
      <c r="X218" s="127"/>
      <c r="Y218" s="275"/>
      <c r="Z218" s="31">
        <v>0.85</v>
      </c>
      <c r="AA218" s="243" t="s">
        <v>640</v>
      </c>
      <c r="AB218" s="29" t="s">
        <v>52</v>
      </c>
      <c r="AC218" s="29" t="str">
        <f t="shared" si="5"/>
        <v>En gestión</v>
      </c>
      <c r="AD218" s="133"/>
      <c r="AE218" s="79"/>
      <c r="AF218" s="112"/>
      <c r="AG218" s="112"/>
      <c r="AH218" s="188"/>
      <c r="AI218" s="175" t="s">
        <v>1320</v>
      </c>
      <c r="AJ218" s="177" t="s">
        <v>1361</v>
      </c>
    </row>
    <row r="219" spans="1:36" ht="65.150000000000006" customHeight="1" x14ac:dyDescent="0.5">
      <c r="A219" s="37">
        <v>216</v>
      </c>
      <c r="B219" s="391"/>
      <c r="C219" s="130"/>
      <c r="D219" s="130"/>
      <c r="E219" s="130"/>
      <c r="F219" s="130"/>
      <c r="G219" s="123"/>
      <c r="H219" s="124"/>
      <c r="I219" s="124"/>
      <c r="J219" s="124"/>
      <c r="K219" s="124"/>
      <c r="L219" s="124"/>
      <c r="M219" s="124"/>
      <c r="N219" s="124"/>
      <c r="O219" s="129"/>
      <c r="P219" s="129"/>
      <c r="Q219" s="129"/>
      <c r="R219" s="285" t="s">
        <v>641</v>
      </c>
      <c r="S219" s="38">
        <v>0.35</v>
      </c>
      <c r="T219" s="39">
        <v>44013</v>
      </c>
      <c r="U219" s="285">
        <v>44196</v>
      </c>
      <c r="V219" s="275"/>
      <c r="W219" s="127"/>
      <c r="X219" s="127"/>
      <c r="Y219" s="275"/>
      <c r="Z219" s="4">
        <v>0</v>
      </c>
      <c r="AA219" s="40" t="s">
        <v>78</v>
      </c>
      <c r="AB219" s="29" t="s">
        <v>79</v>
      </c>
      <c r="AC219" s="29" t="str">
        <f t="shared" si="5"/>
        <v>Sin Iniciar</v>
      </c>
      <c r="AD219" s="133"/>
      <c r="AE219" s="79"/>
      <c r="AF219" s="112"/>
      <c r="AG219" s="112"/>
      <c r="AH219" s="162"/>
      <c r="AI219" s="175" t="s">
        <v>1323</v>
      </c>
      <c r="AJ219" s="177" t="s">
        <v>1338</v>
      </c>
    </row>
    <row r="220" spans="1:36" ht="202.5" customHeight="1" x14ac:dyDescent="0.5">
      <c r="A220" s="37">
        <v>217</v>
      </c>
      <c r="B220" s="392" t="s">
        <v>619</v>
      </c>
      <c r="C220" s="125" t="s">
        <v>44</v>
      </c>
      <c r="D220" s="125"/>
      <c r="E220" s="125"/>
      <c r="F220" s="125"/>
      <c r="G220" s="126"/>
      <c r="H220" s="90" t="s">
        <v>44</v>
      </c>
      <c r="I220" s="90" t="s">
        <v>44</v>
      </c>
      <c r="J220" s="90" t="s">
        <v>245</v>
      </c>
      <c r="K220" s="90" t="s">
        <v>245</v>
      </c>
      <c r="L220" s="90"/>
      <c r="M220" s="90"/>
      <c r="N220" s="90" t="s">
        <v>642</v>
      </c>
      <c r="O220" s="121" t="s">
        <v>46</v>
      </c>
      <c r="P220" s="121">
        <v>43831</v>
      </c>
      <c r="Q220" s="121">
        <f>MAX(U220:U221)</f>
        <v>44042</v>
      </c>
      <c r="R220" s="346" t="s">
        <v>643</v>
      </c>
      <c r="S220" s="52">
        <v>0.6</v>
      </c>
      <c r="T220" s="41">
        <v>43831</v>
      </c>
      <c r="U220" s="286">
        <v>43951</v>
      </c>
      <c r="V220" s="108">
        <v>0.5</v>
      </c>
      <c r="W220" s="131">
        <v>0.5</v>
      </c>
      <c r="X220" s="131">
        <v>0.5</v>
      </c>
      <c r="Y220" s="108">
        <v>1</v>
      </c>
      <c r="Z220" s="4">
        <v>1</v>
      </c>
      <c r="AA220" s="249" t="s">
        <v>644</v>
      </c>
      <c r="AB220" s="29" t="s">
        <v>64</v>
      </c>
      <c r="AC220" s="29" t="str">
        <f t="shared" si="5"/>
        <v>Terminado</v>
      </c>
      <c r="AD220" s="210" t="s">
        <v>645</v>
      </c>
      <c r="AE220" s="79">
        <f>(S220*Z220)+(S221*Z221)</f>
        <v>0.98</v>
      </c>
      <c r="AF220" s="112" t="s">
        <v>52</v>
      </c>
      <c r="AG220" s="112" t="str">
        <f>IF(AE220&lt;1%,"Sin iniciar",IF(AE220=100%,"Terminado","En gestión"))</f>
        <v>En gestión</v>
      </c>
      <c r="AH220" s="189" t="s">
        <v>1613</v>
      </c>
      <c r="AI220" s="174" t="s">
        <v>1320</v>
      </c>
      <c r="AJ220" s="206" t="s">
        <v>1362</v>
      </c>
    </row>
    <row r="221" spans="1:36" ht="409.5" x14ac:dyDescent="0.5">
      <c r="A221" s="37">
        <v>218</v>
      </c>
      <c r="B221" s="393"/>
      <c r="C221" s="125"/>
      <c r="D221" s="125"/>
      <c r="E221" s="125"/>
      <c r="F221" s="125"/>
      <c r="G221" s="126"/>
      <c r="H221" s="90"/>
      <c r="I221" s="90"/>
      <c r="J221" s="90"/>
      <c r="K221" s="90"/>
      <c r="L221" s="90"/>
      <c r="M221" s="90"/>
      <c r="N221" s="90"/>
      <c r="O221" s="121"/>
      <c r="P221" s="121"/>
      <c r="Q221" s="121"/>
      <c r="R221" s="340" t="s">
        <v>646</v>
      </c>
      <c r="S221" s="52">
        <v>0.4</v>
      </c>
      <c r="T221" s="41">
        <v>43891</v>
      </c>
      <c r="U221" s="286">
        <v>44042</v>
      </c>
      <c r="V221" s="108"/>
      <c r="W221" s="131"/>
      <c r="X221" s="131"/>
      <c r="Y221" s="108"/>
      <c r="Z221" s="4">
        <v>0.95</v>
      </c>
      <c r="AA221" s="5" t="s">
        <v>647</v>
      </c>
      <c r="AB221" s="29" t="s">
        <v>52</v>
      </c>
      <c r="AC221" s="29" t="str">
        <f t="shared" si="5"/>
        <v>En gestión</v>
      </c>
      <c r="AD221" s="210"/>
      <c r="AE221" s="79"/>
      <c r="AF221" s="112"/>
      <c r="AG221" s="112"/>
      <c r="AH221" s="191"/>
      <c r="AI221" s="174" t="s">
        <v>1320</v>
      </c>
      <c r="AJ221" s="206" t="s">
        <v>1627</v>
      </c>
    </row>
    <row r="222" spans="1:36" ht="225" x14ac:dyDescent="0.5">
      <c r="A222" s="37">
        <v>219</v>
      </c>
      <c r="B222" s="389" t="s">
        <v>619</v>
      </c>
      <c r="C222" s="130" t="s">
        <v>40</v>
      </c>
      <c r="D222" s="130" t="s">
        <v>41</v>
      </c>
      <c r="E222" s="130" t="s">
        <v>157</v>
      </c>
      <c r="F222" s="130">
        <v>0.02</v>
      </c>
      <c r="G222" s="123"/>
      <c r="H222" s="124" t="s">
        <v>44</v>
      </c>
      <c r="I222" s="124" t="s">
        <v>44</v>
      </c>
      <c r="J222" s="124" t="s">
        <v>44</v>
      </c>
      <c r="K222" s="124" t="s">
        <v>44</v>
      </c>
      <c r="L222" s="124"/>
      <c r="M222" s="124"/>
      <c r="N222" s="124" t="s">
        <v>648</v>
      </c>
      <c r="O222" s="129" t="s">
        <v>46</v>
      </c>
      <c r="P222" s="129">
        <v>43891</v>
      </c>
      <c r="Q222" s="129">
        <f>MAX(U222:U223)</f>
        <v>44165</v>
      </c>
      <c r="R222" s="342" t="s">
        <v>649</v>
      </c>
      <c r="S222" s="38">
        <v>0.4</v>
      </c>
      <c r="T222" s="39">
        <v>43891</v>
      </c>
      <c r="U222" s="285">
        <v>44165</v>
      </c>
      <c r="V222" s="275">
        <v>0.15</v>
      </c>
      <c r="W222" s="275">
        <v>0.3</v>
      </c>
      <c r="X222" s="275">
        <v>0.6</v>
      </c>
      <c r="Y222" s="275">
        <v>1</v>
      </c>
      <c r="Z222" s="4">
        <v>0.5</v>
      </c>
      <c r="AA222" s="40" t="s">
        <v>650</v>
      </c>
      <c r="AB222" s="29" t="s">
        <v>52</v>
      </c>
      <c r="AC222" s="29" t="str">
        <f t="shared" si="5"/>
        <v>En gestión</v>
      </c>
      <c r="AD222" s="133" t="s">
        <v>651</v>
      </c>
      <c r="AE222" s="79">
        <f>(S222*Z222)+(S223*Z223)</f>
        <v>0.26</v>
      </c>
      <c r="AF222" s="112" t="s">
        <v>52</v>
      </c>
      <c r="AG222" s="112" t="str">
        <f>IF(AE222&lt;1%,"Sin iniciar",IF(AE222=100%,"Terminado","En gestión"))</f>
        <v>En gestión</v>
      </c>
      <c r="AH222" s="161" t="s">
        <v>1613</v>
      </c>
      <c r="AI222" s="175" t="s">
        <v>1320</v>
      </c>
      <c r="AJ222" s="177" t="s">
        <v>1363</v>
      </c>
    </row>
    <row r="223" spans="1:36" ht="150" x14ac:dyDescent="0.5">
      <c r="A223" s="37">
        <v>220</v>
      </c>
      <c r="B223" s="391"/>
      <c r="C223" s="130"/>
      <c r="D223" s="130"/>
      <c r="E223" s="130"/>
      <c r="F223" s="130"/>
      <c r="G223" s="123"/>
      <c r="H223" s="124"/>
      <c r="I223" s="124"/>
      <c r="J223" s="124"/>
      <c r="K223" s="124"/>
      <c r="L223" s="124"/>
      <c r="M223" s="124"/>
      <c r="N223" s="124"/>
      <c r="O223" s="129"/>
      <c r="P223" s="129"/>
      <c r="Q223" s="129"/>
      <c r="R223" s="342" t="s">
        <v>652</v>
      </c>
      <c r="S223" s="38">
        <v>0.6</v>
      </c>
      <c r="T223" s="39">
        <v>43891</v>
      </c>
      <c r="U223" s="285">
        <v>44165</v>
      </c>
      <c r="V223" s="275"/>
      <c r="W223" s="275"/>
      <c r="X223" s="275"/>
      <c r="Y223" s="275"/>
      <c r="Z223" s="4">
        <v>0.1</v>
      </c>
      <c r="AA223" s="40" t="s">
        <v>653</v>
      </c>
      <c r="AB223" s="29" t="s">
        <v>52</v>
      </c>
      <c r="AC223" s="29" t="str">
        <f t="shared" si="5"/>
        <v>En gestión</v>
      </c>
      <c r="AD223" s="133"/>
      <c r="AE223" s="79"/>
      <c r="AF223" s="112"/>
      <c r="AG223" s="112"/>
      <c r="AH223" s="162"/>
      <c r="AI223" s="175" t="s">
        <v>1320</v>
      </c>
      <c r="AJ223" s="177" t="s">
        <v>1364</v>
      </c>
    </row>
    <row r="224" spans="1:36" ht="230" customHeight="1" x14ac:dyDescent="0.5">
      <c r="A224" s="37">
        <v>221</v>
      </c>
      <c r="B224" s="392" t="s">
        <v>619</v>
      </c>
      <c r="C224" s="125" t="s">
        <v>40</v>
      </c>
      <c r="D224" s="125" t="s">
        <v>41</v>
      </c>
      <c r="E224" s="125" t="s">
        <v>157</v>
      </c>
      <c r="F224" s="125">
        <v>0.02</v>
      </c>
      <c r="G224" s="126"/>
      <c r="H224" s="90" t="s">
        <v>44</v>
      </c>
      <c r="I224" s="90" t="s">
        <v>44</v>
      </c>
      <c r="J224" s="90" t="s">
        <v>44</v>
      </c>
      <c r="K224" s="90" t="s">
        <v>44</v>
      </c>
      <c r="L224" s="90"/>
      <c r="M224" s="90"/>
      <c r="N224" s="90" t="s">
        <v>654</v>
      </c>
      <c r="O224" s="121" t="s">
        <v>46</v>
      </c>
      <c r="P224" s="121">
        <v>43952</v>
      </c>
      <c r="Q224" s="121">
        <f>MAX(U224:U226)</f>
        <v>44196</v>
      </c>
      <c r="R224" s="340" t="s">
        <v>655</v>
      </c>
      <c r="S224" s="52">
        <v>0.3</v>
      </c>
      <c r="T224" s="41">
        <v>43952</v>
      </c>
      <c r="U224" s="286">
        <v>44196</v>
      </c>
      <c r="V224" s="108">
        <v>0.15</v>
      </c>
      <c r="W224" s="108">
        <v>0.3</v>
      </c>
      <c r="X224" s="108">
        <v>0.6</v>
      </c>
      <c r="Y224" s="108">
        <v>1</v>
      </c>
      <c r="Z224" s="4">
        <v>0.3</v>
      </c>
      <c r="AA224" s="5" t="s">
        <v>656</v>
      </c>
      <c r="AB224" s="29" t="s">
        <v>52</v>
      </c>
      <c r="AC224" s="29" t="str">
        <f t="shared" si="5"/>
        <v>En gestión</v>
      </c>
      <c r="AD224" s="210" t="s">
        <v>657</v>
      </c>
      <c r="AE224" s="79">
        <f>(S224*Z224)+(S225*Z225)+(S226*Z226)</f>
        <v>0.27</v>
      </c>
      <c r="AF224" s="112" t="s">
        <v>52</v>
      </c>
      <c r="AG224" s="112" t="str">
        <f>IF(AE224&lt;1%,"Sin iniciar",IF(AE224=100%,"Terminado","En gestión"))</f>
        <v>En gestión</v>
      </c>
      <c r="AH224" s="189" t="s">
        <v>1613</v>
      </c>
      <c r="AI224" s="174" t="s">
        <v>1320</v>
      </c>
      <c r="AJ224" s="206" t="s">
        <v>1365</v>
      </c>
    </row>
    <row r="225" spans="1:36" ht="126" x14ac:dyDescent="0.5">
      <c r="A225" s="37">
        <v>222</v>
      </c>
      <c r="B225" s="394"/>
      <c r="C225" s="125"/>
      <c r="D225" s="125"/>
      <c r="E225" s="125"/>
      <c r="F225" s="125"/>
      <c r="G225" s="126"/>
      <c r="H225" s="90"/>
      <c r="I225" s="90"/>
      <c r="J225" s="90"/>
      <c r="K225" s="90"/>
      <c r="L225" s="90"/>
      <c r="M225" s="90"/>
      <c r="N225" s="90"/>
      <c r="O225" s="121"/>
      <c r="P225" s="121"/>
      <c r="Q225" s="121"/>
      <c r="R225" s="340" t="s">
        <v>658</v>
      </c>
      <c r="S225" s="52">
        <v>0.3</v>
      </c>
      <c r="T225" s="41">
        <v>43952</v>
      </c>
      <c r="U225" s="286">
        <v>44196</v>
      </c>
      <c r="V225" s="108"/>
      <c r="W225" s="108"/>
      <c r="X225" s="108"/>
      <c r="Y225" s="108"/>
      <c r="Z225" s="4">
        <v>0.2</v>
      </c>
      <c r="AA225" s="5" t="s">
        <v>659</v>
      </c>
      <c r="AB225" s="29" t="s">
        <v>52</v>
      </c>
      <c r="AC225" s="29" t="str">
        <f t="shared" si="5"/>
        <v>En gestión</v>
      </c>
      <c r="AD225" s="210"/>
      <c r="AE225" s="79"/>
      <c r="AF225" s="112"/>
      <c r="AG225" s="112"/>
      <c r="AH225" s="190"/>
      <c r="AI225" s="174" t="s">
        <v>1320</v>
      </c>
      <c r="AJ225" s="206" t="s">
        <v>1366</v>
      </c>
    </row>
    <row r="226" spans="1:36" ht="125" x14ac:dyDescent="0.5">
      <c r="A226" s="37">
        <v>223</v>
      </c>
      <c r="B226" s="393"/>
      <c r="C226" s="125"/>
      <c r="D226" s="125"/>
      <c r="E226" s="125"/>
      <c r="F226" s="125"/>
      <c r="G226" s="126"/>
      <c r="H226" s="90"/>
      <c r="I226" s="90"/>
      <c r="J226" s="90"/>
      <c r="K226" s="90"/>
      <c r="L226" s="90"/>
      <c r="M226" s="90"/>
      <c r="N226" s="90"/>
      <c r="O226" s="121"/>
      <c r="P226" s="121"/>
      <c r="Q226" s="121"/>
      <c r="R226" s="340" t="s">
        <v>660</v>
      </c>
      <c r="S226" s="52">
        <v>0.4</v>
      </c>
      <c r="T226" s="41">
        <v>43952</v>
      </c>
      <c r="U226" s="286">
        <v>44196</v>
      </c>
      <c r="V226" s="108"/>
      <c r="W226" s="108"/>
      <c r="X226" s="108"/>
      <c r="Y226" s="108"/>
      <c r="Z226" s="4">
        <v>0.3</v>
      </c>
      <c r="AA226" s="5" t="s">
        <v>661</v>
      </c>
      <c r="AB226" s="29" t="s">
        <v>52</v>
      </c>
      <c r="AC226" s="29" t="str">
        <f t="shared" si="5"/>
        <v>En gestión</v>
      </c>
      <c r="AD226" s="210"/>
      <c r="AE226" s="79"/>
      <c r="AF226" s="112"/>
      <c r="AG226" s="112"/>
      <c r="AH226" s="191"/>
      <c r="AI226" s="186" t="s">
        <v>1320</v>
      </c>
      <c r="AJ226" s="206" t="s">
        <v>1367</v>
      </c>
    </row>
    <row r="227" spans="1:36" ht="175" x14ac:dyDescent="0.5">
      <c r="A227" s="37">
        <v>224</v>
      </c>
      <c r="B227" s="389" t="s">
        <v>619</v>
      </c>
      <c r="C227" s="130" t="s">
        <v>40</v>
      </c>
      <c r="D227" s="130" t="s">
        <v>41</v>
      </c>
      <c r="E227" s="130" t="s">
        <v>157</v>
      </c>
      <c r="F227" s="130">
        <v>0.02</v>
      </c>
      <c r="G227" s="123"/>
      <c r="H227" s="124"/>
      <c r="I227" s="124"/>
      <c r="J227" s="124"/>
      <c r="K227" s="124"/>
      <c r="L227" s="124"/>
      <c r="M227" s="124"/>
      <c r="N227" s="124" t="s">
        <v>662</v>
      </c>
      <c r="O227" s="129" t="s">
        <v>46</v>
      </c>
      <c r="P227" s="129">
        <v>43983</v>
      </c>
      <c r="Q227" s="129">
        <f>MAX(U227:U230)</f>
        <v>44196</v>
      </c>
      <c r="R227" s="342" t="s">
        <v>663</v>
      </c>
      <c r="S227" s="38">
        <v>0.2</v>
      </c>
      <c r="T227" s="39">
        <v>43983</v>
      </c>
      <c r="U227" s="285">
        <v>44196</v>
      </c>
      <c r="V227" s="275">
        <v>0.15</v>
      </c>
      <c r="W227" s="275">
        <v>0.3</v>
      </c>
      <c r="X227" s="275">
        <v>0.6</v>
      </c>
      <c r="Y227" s="275">
        <v>1</v>
      </c>
      <c r="Z227" s="4">
        <v>0.2</v>
      </c>
      <c r="AA227" s="40" t="s">
        <v>664</v>
      </c>
      <c r="AB227" s="29" t="s">
        <v>52</v>
      </c>
      <c r="AC227" s="29" t="str">
        <f t="shared" si="5"/>
        <v>En gestión</v>
      </c>
      <c r="AD227" s="133" t="s">
        <v>665</v>
      </c>
      <c r="AE227" s="79">
        <f>(S227*Z227)+(S228*Z228)+(S229*Z229)+(S230*Z230)</f>
        <v>0.15000000000000002</v>
      </c>
      <c r="AF227" s="112" t="s">
        <v>52</v>
      </c>
      <c r="AG227" s="112" t="str">
        <f>IF(AE227&lt;1%,"Sin iniciar",IF(AE227=100%,"Terminado","En gestión"))</f>
        <v>En gestión</v>
      </c>
      <c r="AH227" s="161" t="s">
        <v>1613</v>
      </c>
      <c r="AI227" s="175" t="s">
        <v>1320</v>
      </c>
      <c r="AJ227" s="177" t="s">
        <v>1368</v>
      </c>
    </row>
    <row r="228" spans="1:36" ht="100" x14ac:dyDescent="0.5">
      <c r="A228" s="37">
        <v>225</v>
      </c>
      <c r="B228" s="390"/>
      <c r="C228" s="130"/>
      <c r="D228" s="130"/>
      <c r="E228" s="130"/>
      <c r="F228" s="130"/>
      <c r="G228" s="123"/>
      <c r="H228" s="124"/>
      <c r="I228" s="124"/>
      <c r="J228" s="124"/>
      <c r="K228" s="124"/>
      <c r="L228" s="124"/>
      <c r="M228" s="124"/>
      <c r="N228" s="124"/>
      <c r="O228" s="129"/>
      <c r="P228" s="129"/>
      <c r="Q228" s="129"/>
      <c r="R228" s="342" t="s">
        <v>666</v>
      </c>
      <c r="S228" s="38">
        <v>0.25</v>
      </c>
      <c r="T228" s="39">
        <v>43983</v>
      </c>
      <c r="U228" s="285">
        <v>44196</v>
      </c>
      <c r="V228" s="275"/>
      <c r="W228" s="275"/>
      <c r="X228" s="275"/>
      <c r="Y228" s="275"/>
      <c r="Z228" s="4">
        <v>0.2</v>
      </c>
      <c r="AA228" s="40" t="s">
        <v>667</v>
      </c>
      <c r="AB228" s="29" t="s">
        <v>52</v>
      </c>
      <c r="AC228" s="29" t="str">
        <f t="shared" si="5"/>
        <v>En gestión</v>
      </c>
      <c r="AD228" s="133"/>
      <c r="AE228" s="79"/>
      <c r="AF228" s="112"/>
      <c r="AG228" s="112"/>
      <c r="AH228" s="188"/>
      <c r="AI228" s="175" t="s">
        <v>1320</v>
      </c>
      <c r="AJ228" s="177" t="s">
        <v>1369</v>
      </c>
    </row>
    <row r="229" spans="1:36" ht="65.150000000000006" customHeight="1" x14ac:dyDescent="0.5">
      <c r="A229" s="37">
        <v>226</v>
      </c>
      <c r="B229" s="390"/>
      <c r="C229" s="130"/>
      <c r="D229" s="130"/>
      <c r="E229" s="130"/>
      <c r="F229" s="130"/>
      <c r="G229" s="123"/>
      <c r="H229" s="124"/>
      <c r="I229" s="124"/>
      <c r="J229" s="124"/>
      <c r="K229" s="124"/>
      <c r="L229" s="124"/>
      <c r="M229" s="124"/>
      <c r="N229" s="124"/>
      <c r="O229" s="129"/>
      <c r="P229" s="129"/>
      <c r="Q229" s="129"/>
      <c r="R229" s="342" t="s">
        <v>668</v>
      </c>
      <c r="S229" s="38">
        <v>0.25</v>
      </c>
      <c r="T229" s="39">
        <v>43983</v>
      </c>
      <c r="U229" s="285">
        <v>44196</v>
      </c>
      <c r="V229" s="275"/>
      <c r="W229" s="275"/>
      <c r="X229" s="275"/>
      <c r="Y229" s="275"/>
      <c r="Z229" s="4">
        <v>0</v>
      </c>
      <c r="AA229" s="40" t="s">
        <v>78</v>
      </c>
      <c r="AB229" s="29" t="s">
        <v>52</v>
      </c>
      <c r="AC229" s="29" t="str">
        <f t="shared" si="5"/>
        <v>Sin Iniciar</v>
      </c>
      <c r="AD229" s="133"/>
      <c r="AE229" s="79"/>
      <c r="AF229" s="112"/>
      <c r="AG229" s="112"/>
      <c r="AH229" s="188"/>
      <c r="AI229" s="175" t="s">
        <v>1320</v>
      </c>
      <c r="AJ229" s="177" t="s">
        <v>1338</v>
      </c>
    </row>
    <row r="230" spans="1:36" ht="150" x14ac:dyDescent="0.5">
      <c r="A230" s="37">
        <v>227</v>
      </c>
      <c r="B230" s="391"/>
      <c r="C230" s="130"/>
      <c r="D230" s="130"/>
      <c r="E230" s="130"/>
      <c r="F230" s="130"/>
      <c r="G230" s="123"/>
      <c r="H230" s="124"/>
      <c r="I230" s="124"/>
      <c r="J230" s="124"/>
      <c r="K230" s="124"/>
      <c r="L230" s="124"/>
      <c r="M230" s="124"/>
      <c r="N230" s="124"/>
      <c r="O230" s="129"/>
      <c r="P230" s="129"/>
      <c r="Q230" s="129"/>
      <c r="R230" s="342" t="s">
        <v>669</v>
      </c>
      <c r="S230" s="38">
        <v>0.3</v>
      </c>
      <c r="T230" s="39">
        <v>43983</v>
      </c>
      <c r="U230" s="285">
        <v>44196</v>
      </c>
      <c r="V230" s="275"/>
      <c r="W230" s="275"/>
      <c r="X230" s="275"/>
      <c r="Y230" s="275"/>
      <c r="Z230" s="4">
        <v>0.2</v>
      </c>
      <c r="AA230" s="40" t="s">
        <v>670</v>
      </c>
      <c r="AB230" s="29" t="s">
        <v>52</v>
      </c>
      <c r="AC230" s="29" t="str">
        <f t="shared" si="5"/>
        <v>En gestión</v>
      </c>
      <c r="AD230" s="133"/>
      <c r="AE230" s="79"/>
      <c r="AF230" s="112"/>
      <c r="AG230" s="112"/>
      <c r="AH230" s="162"/>
      <c r="AI230" s="175" t="s">
        <v>1320</v>
      </c>
      <c r="AJ230" s="177" t="s">
        <v>1370</v>
      </c>
    </row>
    <row r="231" spans="1:36" ht="150" x14ac:dyDescent="0.5">
      <c r="A231" s="37">
        <v>228</v>
      </c>
      <c r="B231" s="392" t="s">
        <v>619</v>
      </c>
      <c r="C231" s="125" t="s">
        <v>419</v>
      </c>
      <c r="D231" s="125" t="s">
        <v>671</v>
      </c>
      <c r="E231" s="125" t="s">
        <v>42</v>
      </c>
      <c r="F231" s="125" t="s">
        <v>299</v>
      </c>
      <c r="G231" s="126" t="s">
        <v>672</v>
      </c>
      <c r="H231" s="90"/>
      <c r="I231" s="90"/>
      <c r="J231" s="90"/>
      <c r="K231" s="90"/>
      <c r="L231" s="90"/>
      <c r="M231" s="90"/>
      <c r="N231" s="90" t="s">
        <v>673</v>
      </c>
      <c r="O231" s="121" t="s">
        <v>46</v>
      </c>
      <c r="P231" s="121">
        <v>43922</v>
      </c>
      <c r="Q231" s="121">
        <f>MAX(U231:U233)</f>
        <v>44180</v>
      </c>
      <c r="R231" s="340" t="s">
        <v>674</v>
      </c>
      <c r="S231" s="52">
        <v>0.25</v>
      </c>
      <c r="T231" s="41">
        <v>43922</v>
      </c>
      <c r="U231" s="286">
        <v>44104</v>
      </c>
      <c r="V231" s="108">
        <v>0</v>
      </c>
      <c r="W231" s="131">
        <v>0.1</v>
      </c>
      <c r="X231" s="131">
        <v>0.45</v>
      </c>
      <c r="Y231" s="108">
        <v>1</v>
      </c>
      <c r="Z231" s="4">
        <v>0.5</v>
      </c>
      <c r="AA231" s="5" t="s">
        <v>675</v>
      </c>
      <c r="AB231" s="29" t="s">
        <v>52</v>
      </c>
      <c r="AC231" s="29" t="str">
        <f t="shared" si="5"/>
        <v>En gestión</v>
      </c>
      <c r="AD231" s="210" t="s">
        <v>676</v>
      </c>
      <c r="AE231" s="79">
        <f>(S231*Z231)+(S232*Z232)+(S233*Z233)</f>
        <v>0.125</v>
      </c>
      <c r="AF231" s="112" t="s">
        <v>52</v>
      </c>
      <c r="AG231" s="112" t="str">
        <f>IF(AE231&lt;1%,"Sin iniciar",IF(AE231=100%,"Terminado","En gestión"))</f>
        <v>En gestión</v>
      </c>
      <c r="AH231" s="189" t="s">
        <v>1613</v>
      </c>
      <c r="AI231" s="174" t="s">
        <v>1320</v>
      </c>
      <c r="AJ231" s="206" t="s">
        <v>1371</v>
      </c>
    </row>
    <row r="232" spans="1:36" ht="50" x14ac:dyDescent="0.5">
      <c r="A232" s="37">
        <v>229</v>
      </c>
      <c r="B232" s="394"/>
      <c r="C232" s="125"/>
      <c r="D232" s="125"/>
      <c r="E232" s="125"/>
      <c r="F232" s="125"/>
      <c r="G232" s="126"/>
      <c r="H232" s="90"/>
      <c r="I232" s="90"/>
      <c r="J232" s="90"/>
      <c r="K232" s="90"/>
      <c r="L232" s="90"/>
      <c r="M232" s="90"/>
      <c r="N232" s="90"/>
      <c r="O232" s="121"/>
      <c r="P232" s="121"/>
      <c r="Q232" s="121"/>
      <c r="R232" s="340" t="s">
        <v>677</v>
      </c>
      <c r="S232" s="52">
        <v>0.25</v>
      </c>
      <c r="T232" s="41">
        <v>44013</v>
      </c>
      <c r="U232" s="286">
        <v>44104</v>
      </c>
      <c r="V232" s="108"/>
      <c r="W232" s="131"/>
      <c r="X232" s="131"/>
      <c r="Y232" s="108"/>
      <c r="Z232" s="4">
        <v>0</v>
      </c>
      <c r="AA232" s="5" t="s">
        <v>78</v>
      </c>
      <c r="AB232" s="29" t="s">
        <v>79</v>
      </c>
      <c r="AC232" s="29" t="str">
        <f t="shared" si="5"/>
        <v>Sin Iniciar</v>
      </c>
      <c r="AD232" s="210"/>
      <c r="AE232" s="79"/>
      <c r="AF232" s="112"/>
      <c r="AG232" s="112"/>
      <c r="AH232" s="190"/>
      <c r="AI232" s="174" t="s">
        <v>1323</v>
      </c>
      <c r="AJ232" s="206" t="s">
        <v>1338</v>
      </c>
    </row>
    <row r="233" spans="1:36" ht="50" x14ac:dyDescent="0.5">
      <c r="A233" s="37">
        <v>230</v>
      </c>
      <c r="B233" s="393"/>
      <c r="C233" s="125"/>
      <c r="D233" s="125"/>
      <c r="E233" s="125"/>
      <c r="F233" s="125"/>
      <c r="G233" s="126"/>
      <c r="H233" s="90"/>
      <c r="I233" s="90"/>
      <c r="J233" s="90"/>
      <c r="K233" s="90"/>
      <c r="L233" s="90"/>
      <c r="M233" s="90"/>
      <c r="N233" s="90"/>
      <c r="O233" s="121"/>
      <c r="P233" s="121"/>
      <c r="Q233" s="121"/>
      <c r="R233" s="341" t="s">
        <v>678</v>
      </c>
      <c r="S233" s="52">
        <v>0.5</v>
      </c>
      <c r="T233" s="41">
        <v>44013</v>
      </c>
      <c r="U233" s="286">
        <v>44180</v>
      </c>
      <c r="V233" s="108"/>
      <c r="W233" s="131"/>
      <c r="X233" s="131"/>
      <c r="Y233" s="108"/>
      <c r="Z233" s="4">
        <v>0</v>
      </c>
      <c r="AA233" s="5" t="s">
        <v>78</v>
      </c>
      <c r="AB233" s="29" t="s">
        <v>79</v>
      </c>
      <c r="AC233" s="29" t="str">
        <f t="shared" si="5"/>
        <v>Sin Iniciar</v>
      </c>
      <c r="AD233" s="210"/>
      <c r="AE233" s="79"/>
      <c r="AF233" s="112"/>
      <c r="AG233" s="112"/>
      <c r="AH233" s="191"/>
      <c r="AI233" s="174" t="s">
        <v>1323</v>
      </c>
      <c r="AJ233" s="206" t="s">
        <v>1338</v>
      </c>
    </row>
    <row r="234" spans="1:36" ht="125" x14ac:dyDescent="0.5">
      <c r="A234" s="37">
        <v>231</v>
      </c>
      <c r="B234" s="389" t="s">
        <v>619</v>
      </c>
      <c r="C234" s="130" t="s">
        <v>40</v>
      </c>
      <c r="D234" s="130" t="s">
        <v>41</v>
      </c>
      <c r="E234" s="130" t="s">
        <v>42</v>
      </c>
      <c r="F234" s="130" t="s">
        <v>299</v>
      </c>
      <c r="G234" s="123" t="s">
        <v>679</v>
      </c>
      <c r="H234" s="124"/>
      <c r="I234" s="124"/>
      <c r="J234" s="124"/>
      <c r="K234" s="124"/>
      <c r="L234" s="124"/>
      <c r="M234" s="124"/>
      <c r="N234" s="124" t="s">
        <v>680</v>
      </c>
      <c r="O234" s="129" t="s">
        <v>46</v>
      </c>
      <c r="P234" s="129">
        <v>43831</v>
      </c>
      <c r="Q234" s="129">
        <f>MAX(U234:U237)</f>
        <v>43921</v>
      </c>
      <c r="R234" s="342" t="s">
        <v>681</v>
      </c>
      <c r="S234" s="38">
        <v>0.25</v>
      </c>
      <c r="T234" s="273">
        <v>43831</v>
      </c>
      <c r="U234" s="276">
        <v>43921</v>
      </c>
      <c r="V234" s="275">
        <v>1</v>
      </c>
      <c r="W234" s="127"/>
      <c r="X234" s="127"/>
      <c r="Y234" s="275"/>
      <c r="Z234" s="4">
        <v>1</v>
      </c>
      <c r="AA234" s="250" t="s">
        <v>682</v>
      </c>
      <c r="AB234" s="29" t="s">
        <v>64</v>
      </c>
      <c r="AC234" s="29" t="str">
        <f t="shared" si="5"/>
        <v>Terminado</v>
      </c>
      <c r="AD234" s="133" t="s">
        <v>683</v>
      </c>
      <c r="AE234" s="79">
        <f>(S234*Z234)+(S235*Z235)+(S236*Z236)+(S237*Z237)</f>
        <v>1</v>
      </c>
      <c r="AF234" s="112" t="s">
        <v>64</v>
      </c>
      <c r="AG234" s="112" t="str">
        <f>IF(AE234&lt;1%,"Sin Iniciar",IF(AE234=100%,"Terminado","En gestión"))</f>
        <v>Terminado</v>
      </c>
      <c r="AH234" s="161" t="s">
        <v>1613</v>
      </c>
      <c r="AI234" s="175" t="s">
        <v>1320</v>
      </c>
      <c r="AJ234" s="177" t="s">
        <v>1372</v>
      </c>
    </row>
    <row r="235" spans="1:36" ht="150" x14ac:dyDescent="0.5">
      <c r="A235" s="37">
        <v>232</v>
      </c>
      <c r="B235" s="390"/>
      <c r="C235" s="130"/>
      <c r="D235" s="130"/>
      <c r="E235" s="130"/>
      <c r="F235" s="130"/>
      <c r="G235" s="123"/>
      <c r="H235" s="124"/>
      <c r="I235" s="124"/>
      <c r="J235" s="124"/>
      <c r="K235" s="124"/>
      <c r="L235" s="124"/>
      <c r="M235" s="124"/>
      <c r="N235" s="124"/>
      <c r="O235" s="129"/>
      <c r="P235" s="129"/>
      <c r="Q235" s="129"/>
      <c r="R235" s="342" t="s">
        <v>684</v>
      </c>
      <c r="S235" s="38">
        <v>0.25</v>
      </c>
      <c r="T235" s="273">
        <v>43831</v>
      </c>
      <c r="U235" s="276">
        <v>43921</v>
      </c>
      <c r="V235" s="275"/>
      <c r="W235" s="127"/>
      <c r="X235" s="127"/>
      <c r="Y235" s="275"/>
      <c r="Z235" s="4">
        <v>1</v>
      </c>
      <c r="AA235" s="250"/>
      <c r="AB235" s="29" t="s">
        <v>64</v>
      </c>
      <c r="AC235" s="29" t="str">
        <f t="shared" si="5"/>
        <v>Terminado</v>
      </c>
      <c r="AD235" s="133"/>
      <c r="AE235" s="79"/>
      <c r="AF235" s="112"/>
      <c r="AG235" s="112"/>
      <c r="AH235" s="188"/>
      <c r="AI235" s="175" t="s">
        <v>1320</v>
      </c>
      <c r="AJ235" s="177" t="s">
        <v>1373</v>
      </c>
    </row>
    <row r="236" spans="1:36" ht="125" x14ac:dyDescent="0.5">
      <c r="A236" s="37">
        <v>233</v>
      </c>
      <c r="B236" s="390"/>
      <c r="C236" s="130"/>
      <c r="D236" s="130"/>
      <c r="E236" s="130"/>
      <c r="F236" s="130"/>
      <c r="G236" s="123"/>
      <c r="H236" s="124"/>
      <c r="I236" s="124"/>
      <c r="J236" s="124"/>
      <c r="K236" s="124"/>
      <c r="L236" s="124"/>
      <c r="M236" s="124"/>
      <c r="N236" s="124"/>
      <c r="O236" s="129"/>
      <c r="P236" s="129"/>
      <c r="Q236" s="129"/>
      <c r="R236" s="339" t="s">
        <v>685</v>
      </c>
      <c r="S236" s="38">
        <v>0.25</v>
      </c>
      <c r="T236" s="273">
        <v>43831</v>
      </c>
      <c r="U236" s="276">
        <v>43921</v>
      </c>
      <c r="V236" s="275"/>
      <c r="W236" s="127"/>
      <c r="X236" s="127"/>
      <c r="Y236" s="275"/>
      <c r="Z236" s="4">
        <v>1</v>
      </c>
      <c r="AA236" s="250"/>
      <c r="AB236" s="29" t="s">
        <v>64</v>
      </c>
      <c r="AC236" s="29" t="str">
        <f t="shared" si="5"/>
        <v>Terminado</v>
      </c>
      <c r="AD236" s="133"/>
      <c r="AE236" s="79"/>
      <c r="AF236" s="112"/>
      <c r="AG236" s="112"/>
      <c r="AH236" s="188"/>
      <c r="AI236" s="175" t="s">
        <v>1320</v>
      </c>
      <c r="AJ236" s="177" t="s">
        <v>1374</v>
      </c>
    </row>
    <row r="237" spans="1:36" ht="200" x14ac:dyDescent="0.5">
      <c r="A237" s="37">
        <v>234</v>
      </c>
      <c r="B237" s="391"/>
      <c r="C237" s="130"/>
      <c r="D237" s="130"/>
      <c r="E237" s="130"/>
      <c r="F237" s="130"/>
      <c r="G237" s="123"/>
      <c r="H237" s="124"/>
      <c r="I237" s="124"/>
      <c r="J237" s="124"/>
      <c r="K237" s="124"/>
      <c r="L237" s="124"/>
      <c r="M237" s="124"/>
      <c r="N237" s="124"/>
      <c r="O237" s="129"/>
      <c r="P237" s="129"/>
      <c r="Q237" s="129"/>
      <c r="R237" s="339" t="s">
        <v>686</v>
      </c>
      <c r="S237" s="38">
        <v>0.25</v>
      </c>
      <c r="T237" s="273">
        <v>43831</v>
      </c>
      <c r="U237" s="276">
        <v>43921</v>
      </c>
      <c r="V237" s="275"/>
      <c r="W237" s="127"/>
      <c r="X237" s="127"/>
      <c r="Y237" s="275"/>
      <c r="Z237" s="4">
        <v>1</v>
      </c>
      <c r="AA237" s="250"/>
      <c r="AB237" s="29" t="s">
        <v>64</v>
      </c>
      <c r="AC237" s="29" t="str">
        <f t="shared" si="5"/>
        <v>Terminado</v>
      </c>
      <c r="AD237" s="133"/>
      <c r="AE237" s="79"/>
      <c r="AF237" s="112"/>
      <c r="AG237" s="112"/>
      <c r="AH237" s="162"/>
      <c r="AI237" s="175" t="s">
        <v>1320</v>
      </c>
      <c r="AJ237" s="177" t="s">
        <v>1375</v>
      </c>
    </row>
    <row r="238" spans="1:36" ht="100" x14ac:dyDescent="0.5">
      <c r="A238" s="37">
        <v>235</v>
      </c>
      <c r="B238" s="392" t="s">
        <v>619</v>
      </c>
      <c r="C238" s="125" t="s">
        <v>363</v>
      </c>
      <c r="D238" s="125" t="s">
        <v>364</v>
      </c>
      <c r="E238" s="125" t="s">
        <v>42</v>
      </c>
      <c r="F238" s="125" t="s">
        <v>299</v>
      </c>
      <c r="G238" s="126" t="s">
        <v>687</v>
      </c>
      <c r="H238" s="90" t="s">
        <v>44</v>
      </c>
      <c r="I238" s="90" t="s">
        <v>44</v>
      </c>
      <c r="J238" s="90" t="s">
        <v>44</v>
      </c>
      <c r="K238" s="90" t="s">
        <v>44</v>
      </c>
      <c r="L238" s="90"/>
      <c r="M238" s="90"/>
      <c r="N238" s="90" t="s">
        <v>688</v>
      </c>
      <c r="O238" s="121" t="s">
        <v>46</v>
      </c>
      <c r="P238" s="121">
        <v>44013</v>
      </c>
      <c r="Q238" s="121">
        <f>MAX(U238:U239)</f>
        <v>44180</v>
      </c>
      <c r="R238" s="340" t="s">
        <v>689</v>
      </c>
      <c r="S238" s="52">
        <v>0.4</v>
      </c>
      <c r="T238" s="41">
        <v>44013</v>
      </c>
      <c r="U238" s="286">
        <v>44180</v>
      </c>
      <c r="V238" s="108"/>
      <c r="W238" s="131">
        <v>0</v>
      </c>
      <c r="X238" s="131">
        <v>0.4</v>
      </c>
      <c r="Y238" s="108">
        <v>1</v>
      </c>
      <c r="Z238" s="4">
        <v>0</v>
      </c>
      <c r="AA238" s="5" t="s">
        <v>78</v>
      </c>
      <c r="AB238" s="29" t="s">
        <v>79</v>
      </c>
      <c r="AC238" s="29" t="str">
        <f t="shared" si="5"/>
        <v>Sin Iniciar</v>
      </c>
      <c r="AD238" s="210" t="s">
        <v>690</v>
      </c>
      <c r="AE238" s="79">
        <f>(S238*Z238)+(S239*Z239)</f>
        <v>0</v>
      </c>
      <c r="AF238" s="112" t="s">
        <v>79</v>
      </c>
      <c r="AG238" s="112" t="str">
        <f>IF(AE238&lt;1%,"Sin iniciar",IF(AE238=100%,"Terminado","En gestión"))</f>
        <v>Sin iniciar</v>
      </c>
      <c r="AH238" s="189" t="s">
        <v>1613</v>
      </c>
      <c r="AI238" s="174" t="s">
        <v>1323</v>
      </c>
      <c r="AJ238" s="206" t="s">
        <v>1376</v>
      </c>
    </row>
    <row r="239" spans="1:36" ht="100" x14ac:dyDescent="0.5">
      <c r="A239" s="37">
        <v>236</v>
      </c>
      <c r="B239" s="393"/>
      <c r="C239" s="125"/>
      <c r="D239" s="125"/>
      <c r="E239" s="125"/>
      <c r="F239" s="125"/>
      <c r="G239" s="126"/>
      <c r="H239" s="90"/>
      <c r="I239" s="90"/>
      <c r="J239" s="90"/>
      <c r="K239" s="90"/>
      <c r="L239" s="90"/>
      <c r="M239" s="90"/>
      <c r="N239" s="90"/>
      <c r="O239" s="121"/>
      <c r="P239" s="121"/>
      <c r="Q239" s="121"/>
      <c r="R239" s="340" t="s">
        <v>691</v>
      </c>
      <c r="S239" s="52">
        <v>0.6</v>
      </c>
      <c r="T239" s="41">
        <v>44105</v>
      </c>
      <c r="U239" s="286">
        <v>44180</v>
      </c>
      <c r="V239" s="108"/>
      <c r="W239" s="131"/>
      <c r="X239" s="131"/>
      <c r="Y239" s="108"/>
      <c r="Z239" s="4">
        <v>0</v>
      </c>
      <c r="AA239" s="5" t="s">
        <v>78</v>
      </c>
      <c r="AB239" s="29" t="s">
        <v>79</v>
      </c>
      <c r="AC239" s="29" t="str">
        <f t="shared" si="5"/>
        <v>Sin Iniciar</v>
      </c>
      <c r="AD239" s="210"/>
      <c r="AE239" s="79"/>
      <c r="AF239" s="112"/>
      <c r="AG239" s="112"/>
      <c r="AH239" s="191"/>
      <c r="AI239" s="174" t="s">
        <v>1323</v>
      </c>
      <c r="AJ239" s="206" t="s">
        <v>1377</v>
      </c>
    </row>
    <row r="240" spans="1:36" ht="216.75" customHeight="1" x14ac:dyDescent="0.5">
      <c r="A240" s="37">
        <v>237</v>
      </c>
      <c r="B240" s="389" t="s">
        <v>619</v>
      </c>
      <c r="C240" s="130" t="s">
        <v>419</v>
      </c>
      <c r="D240" s="130" t="s">
        <v>671</v>
      </c>
      <c r="E240" s="130" t="s">
        <v>157</v>
      </c>
      <c r="F240" s="130">
        <v>0.01</v>
      </c>
      <c r="G240" s="123" t="s">
        <v>692</v>
      </c>
      <c r="H240" s="124"/>
      <c r="I240" s="124"/>
      <c r="J240" s="124"/>
      <c r="K240" s="124"/>
      <c r="L240" s="124"/>
      <c r="M240" s="124"/>
      <c r="N240" s="124" t="s">
        <v>693</v>
      </c>
      <c r="O240" s="129" t="s">
        <v>179</v>
      </c>
      <c r="P240" s="129">
        <v>43832</v>
      </c>
      <c r="Q240" s="129">
        <f>MAX(U240:U243)</f>
        <v>44196</v>
      </c>
      <c r="R240" s="342" t="s">
        <v>694</v>
      </c>
      <c r="S240" s="38">
        <v>0.3</v>
      </c>
      <c r="T240" s="39">
        <v>43832</v>
      </c>
      <c r="U240" s="285">
        <v>44196</v>
      </c>
      <c r="V240" s="275">
        <v>0.15</v>
      </c>
      <c r="W240" s="127">
        <v>0.5</v>
      </c>
      <c r="X240" s="127">
        <v>0.6</v>
      </c>
      <c r="Y240" s="275">
        <v>1</v>
      </c>
      <c r="Z240" s="4">
        <v>0.5</v>
      </c>
      <c r="AA240" s="5" t="s">
        <v>695</v>
      </c>
      <c r="AB240" s="29" t="s">
        <v>52</v>
      </c>
      <c r="AC240" s="29" t="str">
        <f t="shared" si="5"/>
        <v>En gestión</v>
      </c>
      <c r="AD240" s="133" t="s">
        <v>696</v>
      </c>
      <c r="AE240" s="79">
        <f>(S240*Z240)+(S241*Z241)+(S242*Z242)+(S243*Z243)</f>
        <v>0.40900000000000003</v>
      </c>
      <c r="AF240" s="112" t="s">
        <v>52</v>
      </c>
      <c r="AG240" s="112" t="str">
        <f>IF(AE240&lt;1%,"Sin iniciar",IF(AE240=100%,"Terminado","En gestión"))</f>
        <v>En gestión</v>
      </c>
      <c r="AH240" s="161" t="s">
        <v>1613</v>
      </c>
      <c r="AI240" s="175" t="s">
        <v>1320</v>
      </c>
      <c r="AJ240" s="177" t="s">
        <v>1378</v>
      </c>
    </row>
    <row r="241" spans="1:36" ht="182.25" customHeight="1" x14ac:dyDescent="0.5">
      <c r="A241" s="37">
        <v>238</v>
      </c>
      <c r="B241" s="390"/>
      <c r="C241" s="130"/>
      <c r="D241" s="130"/>
      <c r="E241" s="130"/>
      <c r="F241" s="130"/>
      <c r="G241" s="123"/>
      <c r="H241" s="124"/>
      <c r="I241" s="124"/>
      <c r="J241" s="124"/>
      <c r="K241" s="124"/>
      <c r="L241" s="124"/>
      <c r="M241" s="124"/>
      <c r="N241" s="124"/>
      <c r="O241" s="129"/>
      <c r="P241" s="129"/>
      <c r="Q241" s="129"/>
      <c r="R241" s="342" t="s">
        <v>697</v>
      </c>
      <c r="S241" s="38">
        <v>0.2</v>
      </c>
      <c r="T241" s="39">
        <v>43922</v>
      </c>
      <c r="U241" s="285">
        <v>44104</v>
      </c>
      <c r="V241" s="275"/>
      <c r="W241" s="127"/>
      <c r="X241" s="127"/>
      <c r="Y241" s="275"/>
      <c r="Z241" s="4">
        <v>0.8</v>
      </c>
      <c r="AA241" s="5" t="s">
        <v>698</v>
      </c>
      <c r="AB241" s="29" t="s">
        <v>52</v>
      </c>
      <c r="AC241" s="29" t="str">
        <f t="shared" si="5"/>
        <v>En gestión</v>
      </c>
      <c r="AD241" s="133"/>
      <c r="AE241" s="79"/>
      <c r="AF241" s="112"/>
      <c r="AG241" s="112"/>
      <c r="AH241" s="188"/>
      <c r="AI241" s="175" t="s">
        <v>1320</v>
      </c>
      <c r="AJ241" s="177" t="s">
        <v>1379</v>
      </c>
    </row>
    <row r="242" spans="1:36" ht="66.75" customHeight="1" x14ac:dyDescent="0.5">
      <c r="A242" s="37">
        <v>239</v>
      </c>
      <c r="B242" s="390"/>
      <c r="C242" s="130"/>
      <c r="D242" s="130"/>
      <c r="E242" s="130"/>
      <c r="F242" s="130"/>
      <c r="G242" s="123"/>
      <c r="H242" s="124"/>
      <c r="I242" s="124"/>
      <c r="J242" s="124"/>
      <c r="K242" s="124"/>
      <c r="L242" s="124"/>
      <c r="M242" s="124"/>
      <c r="N242" s="124"/>
      <c r="O242" s="129"/>
      <c r="P242" s="129"/>
      <c r="Q242" s="129"/>
      <c r="R242" s="342" t="s">
        <v>699</v>
      </c>
      <c r="S242" s="38">
        <v>0.2</v>
      </c>
      <c r="T242" s="39">
        <v>44013</v>
      </c>
      <c r="U242" s="285">
        <v>44180</v>
      </c>
      <c r="V242" s="275"/>
      <c r="W242" s="127"/>
      <c r="X242" s="127"/>
      <c r="Y242" s="275"/>
      <c r="Z242" s="4">
        <v>0</v>
      </c>
      <c r="AA242" s="5" t="s">
        <v>78</v>
      </c>
      <c r="AB242" s="29" t="s">
        <v>79</v>
      </c>
      <c r="AC242" s="29" t="str">
        <f t="shared" si="5"/>
        <v>Sin Iniciar</v>
      </c>
      <c r="AD242" s="133"/>
      <c r="AE242" s="79"/>
      <c r="AF242" s="112"/>
      <c r="AG242" s="112"/>
      <c r="AH242" s="188"/>
      <c r="AI242" s="175" t="s">
        <v>1323</v>
      </c>
      <c r="AJ242" s="177" t="s">
        <v>1338</v>
      </c>
    </row>
    <row r="243" spans="1:36" ht="57.75" customHeight="1" x14ac:dyDescent="0.5">
      <c r="A243" s="37">
        <v>240</v>
      </c>
      <c r="B243" s="391"/>
      <c r="C243" s="130"/>
      <c r="D243" s="130"/>
      <c r="E243" s="130"/>
      <c r="F243" s="130"/>
      <c r="G243" s="123"/>
      <c r="H243" s="124"/>
      <c r="I243" s="124"/>
      <c r="J243" s="124"/>
      <c r="K243" s="124"/>
      <c r="L243" s="124"/>
      <c r="M243" s="124"/>
      <c r="N243" s="124"/>
      <c r="O243" s="129"/>
      <c r="P243" s="129"/>
      <c r="Q243" s="129"/>
      <c r="R243" s="339" t="s">
        <v>700</v>
      </c>
      <c r="S243" s="38">
        <v>0.3</v>
      </c>
      <c r="T243" s="39">
        <v>43832</v>
      </c>
      <c r="U243" s="285">
        <v>44180</v>
      </c>
      <c r="V243" s="275"/>
      <c r="W243" s="127"/>
      <c r="X243" s="127"/>
      <c r="Y243" s="275"/>
      <c r="Z243" s="4">
        <v>0.33</v>
      </c>
      <c r="AA243" s="5" t="s">
        <v>701</v>
      </c>
      <c r="AB243" s="29" t="s">
        <v>52</v>
      </c>
      <c r="AC243" s="29" t="str">
        <f t="shared" si="5"/>
        <v>En gestión</v>
      </c>
      <c r="AD243" s="133"/>
      <c r="AE243" s="79"/>
      <c r="AF243" s="112"/>
      <c r="AG243" s="112"/>
      <c r="AH243" s="162"/>
      <c r="AI243" s="175" t="s">
        <v>1320</v>
      </c>
      <c r="AJ243" s="177" t="s">
        <v>1380</v>
      </c>
    </row>
    <row r="244" spans="1:36" ht="174.75" customHeight="1" x14ac:dyDescent="0.5">
      <c r="A244" s="37">
        <v>241</v>
      </c>
      <c r="B244" s="392" t="s">
        <v>619</v>
      </c>
      <c r="C244" s="125" t="s">
        <v>419</v>
      </c>
      <c r="D244" s="125" t="s">
        <v>671</v>
      </c>
      <c r="E244" s="125" t="s">
        <v>157</v>
      </c>
      <c r="F244" s="125">
        <v>0.01</v>
      </c>
      <c r="G244" s="126" t="s">
        <v>702</v>
      </c>
      <c r="H244" s="90" t="s">
        <v>44</v>
      </c>
      <c r="I244" s="90" t="s">
        <v>44</v>
      </c>
      <c r="J244" s="90" t="s">
        <v>44</v>
      </c>
      <c r="K244" s="90" t="s">
        <v>44</v>
      </c>
      <c r="L244" s="90"/>
      <c r="M244" s="90"/>
      <c r="N244" s="90" t="s">
        <v>703</v>
      </c>
      <c r="O244" s="121" t="s">
        <v>82</v>
      </c>
      <c r="P244" s="121">
        <v>43891</v>
      </c>
      <c r="Q244" s="121">
        <f>MAX(U244:U245)</f>
        <v>44180</v>
      </c>
      <c r="R244" s="341" t="s">
        <v>704</v>
      </c>
      <c r="S244" s="52">
        <v>0.5</v>
      </c>
      <c r="T244" s="41">
        <v>43891</v>
      </c>
      <c r="U244" s="286">
        <v>44180</v>
      </c>
      <c r="V244" s="108">
        <v>0.25</v>
      </c>
      <c r="W244" s="131">
        <v>0.5</v>
      </c>
      <c r="X244" s="131">
        <v>0.75</v>
      </c>
      <c r="Y244" s="108">
        <v>1</v>
      </c>
      <c r="Z244" s="4">
        <v>0.3</v>
      </c>
      <c r="AA244" s="5" t="s">
        <v>705</v>
      </c>
      <c r="AB244" s="29" t="s">
        <v>52</v>
      </c>
      <c r="AC244" s="29" t="str">
        <f t="shared" si="5"/>
        <v>En gestión</v>
      </c>
      <c r="AD244" s="210" t="s">
        <v>706</v>
      </c>
      <c r="AE244" s="79">
        <f>(S244*Z244)+(S245*Z245)</f>
        <v>0.15</v>
      </c>
      <c r="AF244" s="112" t="s">
        <v>52</v>
      </c>
      <c r="AG244" s="112" t="str">
        <f>IF(AE244&lt;1%,"Sin iniciar",IF(AE244=100%,"Terminado","En gestión"))</f>
        <v>En gestión</v>
      </c>
      <c r="AH244" s="189" t="s">
        <v>1613</v>
      </c>
      <c r="AI244" s="174" t="s">
        <v>1320</v>
      </c>
      <c r="AJ244" s="206" t="s">
        <v>1381</v>
      </c>
    </row>
    <row r="245" spans="1:36" ht="69" customHeight="1" x14ac:dyDescent="0.5">
      <c r="A245" s="37">
        <v>242</v>
      </c>
      <c r="B245" s="393"/>
      <c r="C245" s="125"/>
      <c r="D245" s="125"/>
      <c r="E245" s="125"/>
      <c r="F245" s="125"/>
      <c r="G245" s="126"/>
      <c r="H245" s="90"/>
      <c r="I245" s="90"/>
      <c r="J245" s="90"/>
      <c r="K245" s="90"/>
      <c r="L245" s="90"/>
      <c r="M245" s="90"/>
      <c r="N245" s="90"/>
      <c r="O245" s="121"/>
      <c r="P245" s="121"/>
      <c r="Q245" s="121"/>
      <c r="R245" s="341" t="s">
        <v>707</v>
      </c>
      <c r="S245" s="52">
        <v>0.5</v>
      </c>
      <c r="T245" s="41">
        <v>44013</v>
      </c>
      <c r="U245" s="286">
        <v>44180</v>
      </c>
      <c r="V245" s="108"/>
      <c r="W245" s="131"/>
      <c r="X245" s="131"/>
      <c r="Y245" s="108"/>
      <c r="Z245" s="4">
        <v>0</v>
      </c>
      <c r="AA245" s="5" t="s">
        <v>78</v>
      </c>
      <c r="AB245" s="29" t="s">
        <v>79</v>
      </c>
      <c r="AC245" s="29" t="str">
        <f t="shared" si="5"/>
        <v>Sin Iniciar</v>
      </c>
      <c r="AD245" s="210"/>
      <c r="AE245" s="79"/>
      <c r="AF245" s="112"/>
      <c r="AG245" s="112"/>
      <c r="AH245" s="191"/>
      <c r="AI245" s="174" t="s">
        <v>1323</v>
      </c>
      <c r="AJ245" s="206" t="s">
        <v>1338</v>
      </c>
    </row>
    <row r="246" spans="1:36" ht="264" customHeight="1" x14ac:dyDescent="0.5">
      <c r="A246" s="37">
        <v>243</v>
      </c>
      <c r="B246" s="389" t="s">
        <v>619</v>
      </c>
      <c r="C246" s="130" t="s">
        <v>419</v>
      </c>
      <c r="D246" s="130" t="s">
        <v>671</v>
      </c>
      <c r="E246" s="130" t="s">
        <v>157</v>
      </c>
      <c r="F246" s="130">
        <v>0.01</v>
      </c>
      <c r="G246" s="123" t="s">
        <v>708</v>
      </c>
      <c r="H246" s="124" t="s">
        <v>44</v>
      </c>
      <c r="I246" s="124" t="s">
        <v>44</v>
      </c>
      <c r="J246" s="124" t="s">
        <v>44</v>
      </c>
      <c r="K246" s="124" t="s">
        <v>44</v>
      </c>
      <c r="L246" s="124"/>
      <c r="M246" s="124"/>
      <c r="N246" s="124" t="s">
        <v>709</v>
      </c>
      <c r="O246" s="129" t="s">
        <v>46</v>
      </c>
      <c r="P246" s="129">
        <v>43832</v>
      </c>
      <c r="Q246" s="129">
        <f>MAX(U246:U250)</f>
        <v>44012</v>
      </c>
      <c r="R246" s="342" t="s">
        <v>710</v>
      </c>
      <c r="S246" s="38">
        <v>0.5</v>
      </c>
      <c r="T246" s="39">
        <v>43832</v>
      </c>
      <c r="U246" s="285">
        <v>43920</v>
      </c>
      <c r="V246" s="275">
        <v>0.6</v>
      </c>
      <c r="W246" s="127">
        <v>1</v>
      </c>
      <c r="X246" s="127"/>
      <c r="Y246" s="127"/>
      <c r="Z246" s="4">
        <v>1</v>
      </c>
      <c r="AA246" s="40" t="s">
        <v>94</v>
      </c>
      <c r="AB246" s="29" t="s">
        <v>64</v>
      </c>
      <c r="AC246" s="29" t="str">
        <f t="shared" si="5"/>
        <v>Terminado</v>
      </c>
      <c r="AD246" s="133" t="s">
        <v>711</v>
      </c>
      <c r="AE246" s="79">
        <f>(S246*Z246)+(S247*Z247)+(S248*Z248)+(S249*Z249)+(S250*Z250)</f>
        <v>1</v>
      </c>
      <c r="AF246" s="112" t="s">
        <v>64</v>
      </c>
      <c r="AG246" s="112" t="str">
        <f>IF(AE246&lt;1%,"Sin iniciar",IF(AE246=100%,"Terminado","En gestión"))</f>
        <v>Terminado</v>
      </c>
      <c r="AH246" s="161" t="s">
        <v>1613</v>
      </c>
      <c r="AI246" s="175" t="s">
        <v>1320</v>
      </c>
      <c r="AJ246" s="177" t="s">
        <v>1382</v>
      </c>
    </row>
    <row r="247" spans="1:36" ht="225" x14ac:dyDescent="0.5">
      <c r="A247" s="37">
        <v>244</v>
      </c>
      <c r="B247" s="390"/>
      <c r="C247" s="130"/>
      <c r="D247" s="130"/>
      <c r="E247" s="130"/>
      <c r="F247" s="130"/>
      <c r="G247" s="123"/>
      <c r="H247" s="124"/>
      <c r="I247" s="124"/>
      <c r="J247" s="124"/>
      <c r="K247" s="124"/>
      <c r="L247" s="124"/>
      <c r="M247" s="124"/>
      <c r="N247" s="124"/>
      <c r="O247" s="129"/>
      <c r="P247" s="129"/>
      <c r="Q247" s="129"/>
      <c r="R247" s="342" t="s">
        <v>712</v>
      </c>
      <c r="S247" s="38">
        <v>0.1</v>
      </c>
      <c r="T247" s="39">
        <v>43832</v>
      </c>
      <c r="U247" s="285">
        <v>43920</v>
      </c>
      <c r="V247" s="275"/>
      <c r="W247" s="127"/>
      <c r="X247" s="127"/>
      <c r="Y247" s="127"/>
      <c r="Z247" s="4">
        <v>1</v>
      </c>
      <c r="AA247" s="40" t="s">
        <v>94</v>
      </c>
      <c r="AB247" s="29" t="s">
        <v>64</v>
      </c>
      <c r="AC247" s="29" t="str">
        <f t="shared" si="5"/>
        <v>Terminado</v>
      </c>
      <c r="AD247" s="133"/>
      <c r="AE247" s="79"/>
      <c r="AF247" s="112"/>
      <c r="AG247" s="112"/>
      <c r="AH247" s="188"/>
      <c r="AI247" s="175" t="s">
        <v>1320</v>
      </c>
      <c r="AJ247" s="177" t="s">
        <v>1382</v>
      </c>
    </row>
    <row r="248" spans="1:36" ht="75.75" customHeight="1" x14ac:dyDescent="0.5">
      <c r="A248" s="37">
        <v>245</v>
      </c>
      <c r="B248" s="390"/>
      <c r="C248" s="130"/>
      <c r="D248" s="130"/>
      <c r="E248" s="130"/>
      <c r="F248" s="130"/>
      <c r="G248" s="123"/>
      <c r="H248" s="124"/>
      <c r="I248" s="124"/>
      <c r="J248" s="124"/>
      <c r="K248" s="124"/>
      <c r="L248" s="124"/>
      <c r="M248" s="124"/>
      <c r="N248" s="124"/>
      <c r="O248" s="129"/>
      <c r="P248" s="129"/>
      <c r="Q248" s="129"/>
      <c r="R248" s="339" t="s">
        <v>713</v>
      </c>
      <c r="S248" s="38">
        <v>0.15</v>
      </c>
      <c r="T248" s="39">
        <v>43922</v>
      </c>
      <c r="U248" s="285">
        <v>44012</v>
      </c>
      <c r="V248" s="275"/>
      <c r="W248" s="127"/>
      <c r="X248" s="127"/>
      <c r="Y248" s="127"/>
      <c r="Z248" s="17">
        <v>1</v>
      </c>
      <c r="AA248" s="251" t="s">
        <v>714</v>
      </c>
      <c r="AB248" s="29" t="s">
        <v>64</v>
      </c>
      <c r="AC248" s="29" t="str">
        <f t="shared" si="5"/>
        <v>Terminado</v>
      </c>
      <c r="AD248" s="133"/>
      <c r="AE248" s="79"/>
      <c r="AF248" s="112"/>
      <c r="AG248" s="112"/>
      <c r="AH248" s="188"/>
      <c r="AI248" s="175" t="s">
        <v>1320</v>
      </c>
      <c r="AJ248" s="177" t="s">
        <v>1383</v>
      </c>
    </row>
    <row r="249" spans="1:36" ht="55.5" customHeight="1" x14ac:dyDescent="0.5">
      <c r="A249" s="37">
        <v>246</v>
      </c>
      <c r="B249" s="390"/>
      <c r="C249" s="130"/>
      <c r="D249" s="130"/>
      <c r="E249" s="130"/>
      <c r="F249" s="130"/>
      <c r="G249" s="123"/>
      <c r="H249" s="124"/>
      <c r="I249" s="124"/>
      <c r="J249" s="124"/>
      <c r="K249" s="124"/>
      <c r="L249" s="124"/>
      <c r="M249" s="124"/>
      <c r="N249" s="124"/>
      <c r="O249" s="129"/>
      <c r="P249" s="129"/>
      <c r="Q249" s="129"/>
      <c r="R249" s="339" t="s">
        <v>715</v>
      </c>
      <c r="S249" s="38">
        <v>0.1</v>
      </c>
      <c r="T249" s="39">
        <v>43922</v>
      </c>
      <c r="U249" s="285">
        <v>44012</v>
      </c>
      <c r="V249" s="275"/>
      <c r="W249" s="127"/>
      <c r="X249" s="127"/>
      <c r="Y249" s="127"/>
      <c r="Z249" s="17">
        <v>1</v>
      </c>
      <c r="AA249" s="251" t="s">
        <v>716</v>
      </c>
      <c r="AB249" s="29" t="s">
        <v>64</v>
      </c>
      <c r="AC249" s="29" t="str">
        <f t="shared" si="5"/>
        <v>Terminado</v>
      </c>
      <c r="AD249" s="133"/>
      <c r="AE249" s="79"/>
      <c r="AF249" s="112"/>
      <c r="AG249" s="112"/>
      <c r="AH249" s="188"/>
      <c r="AI249" s="175" t="s">
        <v>1320</v>
      </c>
      <c r="AJ249" s="177" t="s">
        <v>1384</v>
      </c>
    </row>
    <row r="250" spans="1:36" ht="120" customHeight="1" x14ac:dyDescent="0.5">
      <c r="A250" s="37">
        <v>247</v>
      </c>
      <c r="B250" s="391"/>
      <c r="C250" s="130"/>
      <c r="D250" s="130"/>
      <c r="E250" s="130"/>
      <c r="F250" s="130"/>
      <c r="G250" s="123"/>
      <c r="H250" s="124"/>
      <c r="I250" s="124"/>
      <c r="J250" s="124"/>
      <c r="K250" s="124"/>
      <c r="L250" s="124"/>
      <c r="M250" s="124"/>
      <c r="N250" s="124"/>
      <c r="O250" s="129"/>
      <c r="P250" s="129"/>
      <c r="Q250" s="129"/>
      <c r="R250" s="339" t="s">
        <v>717</v>
      </c>
      <c r="S250" s="38">
        <v>0.15</v>
      </c>
      <c r="T250" s="39">
        <v>43922</v>
      </c>
      <c r="U250" s="285">
        <v>44012</v>
      </c>
      <c r="V250" s="275"/>
      <c r="W250" s="127"/>
      <c r="X250" s="127"/>
      <c r="Y250" s="127"/>
      <c r="Z250" s="17">
        <v>1</v>
      </c>
      <c r="AA250" s="251" t="s">
        <v>718</v>
      </c>
      <c r="AB250" s="29" t="s">
        <v>64</v>
      </c>
      <c r="AC250" s="29" t="str">
        <f t="shared" si="5"/>
        <v>Terminado</v>
      </c>
      <c r="AD250" s="133"/>
      <c r="AE250" s="79"/>
      <c r="AF250" s="112"/>
      <c r="AG250" s="112"/>
      <c r="AH250" s="162"/>
      <c r="AI250" s="175" t="s">
        <v>1320</v>
      </c>
      <c r="AJ250" s="177" t="s">
        <v>1385</v>
      </c>
    </row>
    <row r="251" spans="1:36" ht="230.25" customHeight="1" x14ac:dyDescent="0.5">
      <c r="A251" s="37">
        <v>248</v>
      </c>
      <c r="B251" s="392" t="s">
        <v>619</v>
      </c>
      <c r="C251" s="125" t="s">
        <v>419</v>
      </c>
      <c r="D251" s="125" t="s">
        <v>671</v>
      </c>
      <c r="E251" s="125" t="s">
        <v>157</v>
      </c>
      <c r="F251" s="125">
        <v>0.01</v>
      </c>
      <c r="G251" s="126" t="s">
        <v>719</v>
      </c>
      <c r="H251" s="90" t="s">
        <v>44</v>
      </c>
      <c r="I251" s="90" t="s">
        <v>44</v>
      </c>
      <c r="J251" s="90" t="s">
        <v>44</v>
      </c>
      <c r="K251" s="90" t="s">
        <v>44</v>
      </c>
      <c r="L251" s="90"/>
      <c r="M251" s="90"/>
      <c r="N251" s="90" t="s">
        <v>720</v>
      </c>
      <c r="O251" s="121" t="s">
        <v>82</v>
      </c>
      <c r="P251" s="121">
        <v>43832</v>
      </c>
      <c r="Q251" s="121">
        <f>MAX(U251:U254)</f>
        <v>44180</v>
      </c>
      <c r="R251" s="340" t="s">
        <v>721</v>
      </c>
      <c r="S251" s="52">
        <v>0.25</v>
      </c>
      <c r="T251" s="41">
        <v>43832</v>
      </c>
      <c r="U251" s="286">
        <v>44180</v>
      </c>
      <c r="V251" s="108">
        <v>0.25</v>
      </c>
      <c r="W251" s="131">
        <v>0.3</v>
      </c>
      <c r="X251" s="131">
        <v>0.7</v>
      </c>
      <c r="Y251" s="131">
        <v>1</v>
      </c>
      <c r="Z251" s="4">
        <v>0.7</v>
      </c>
      <c r="AA251" s="5" t="s">
        <v>722</v>
      </c>
      <c r="AB251" s="29" t="s">
        <v>52</v>
      </c>
      <c r="AC251" s="29" t="str">
        <f t="shared" si="5"/>
        <v>En gestión</v>
      </c>
      <c r="AD251" s="210" t="s">
        <v>723</v>
      </c>
      <c r="AE251" s="79">
        <f>(S251*Z251)+(S252*Z252)+(S253*Z253)+(S254*Z254)</f>
        <v>0.26249999999999996</v>
      </c>
      <c r="AF251" s="112" t="s">
        <v>52</v>
      </c>
      <c r="AG251" s="112" t="str">
        <f>IF(AE251&lt;1%,"Sin iniciar",IF(AE251=100%,"Terminado","En gestión"))</f>
        <v>En gestión</v>
      </c>
      <c r="AH251" s="189" t="s">
        <v>1613</v>
      </c>
      <c r="AI251" s="174" t="s">
        <v>1320</v>
      </c>
      <c r="AJ251" s="206" t="s">
        <v>1386</v>
      </c>
    </row>
    <row r="252" spans="1:36" ht="81" customHeight="1" x14ac:dyDescent="0.5">
      <c r="A252" s="37">
        <v>249</v>
      </c>
      <c r="B252" s="394"/>
      <c r="C252" s="125"/>
      <c r="D252" s="125"/>
      <c r="E252" s="125"/>
      <c r="F252" s="125"/>
      <c r="G252" s="126"/>
      <c r="H252" s="90"/>
      <c r="I252" s="90"/>
      <c r="J252" s="90"/>
      <c r="K252" s="90"/>
      <c r="L252" s="90"/>
      <c r="M252" s="90"/>
      <c r="N252" s="90"/>
      <c r="O252" s="121"/>
      <c r="P252" s="121"/>
      <c r="Q252" s="121"/>
      <c r="R252" s="340" t="s">
        <v>724</v>
      </c>
      <c r="S252" s="52">
        <v>0.25</v>
      </c>
      <c r="T252" s="41">
        <v>43922</v>
      </c>
      <c r="U252" s="286">
        <v>44104</v>
      </c>
      <c r="V252" s="108"/>
      <c r="W252" s="131"/>
      <c r="X252" s="131"/>
      <c r="Y252" s="131"/>
      <c r="Z252" s="4">
        <v>0.35</v>
      </c>
      <c r="AA252" s="5" t="s">
        <v>725</v>
      </c>
      <c r="AB252" s="29" t="s">
        <v>52</v>
      </c>
      <c r="AC252" s="29" t="str">
        <f t="shared" si="5"/>
        <v>En gestión</v>
      </c>
      <c r="AD252" s="210"/>
      <c r="AE252" s="79"/>
      <c r="AF252" s="112"/>
      <c r="AG252" s="112"/>
      <c r="AH252" s="190"/>
      <c r="AI252" s="174" t="s">
        <v>1320</v>
      </c>
      <c r="AJ252" s="206" t="s">
        <v>1439</v>
      </c>
    </row>
    <row r="253" spans="1:36" ht="63" customHeight="1" x14ac:dyDescent="0.5">
      <c r="A253" s="37">
        <v>250</v>
      </c>
      <c r="B253" s="394"/>
      <c r="C253" s="125"/>
      <c r="D253" s="125"/>
      <c r="E253" s="125"/>
      <c r="F253" s="125"/>
      <c r="G253" s="126"/>
      <c r="H253" s="90"/>
      <c r="I253" s="90"/>
      <c r="J253" s="90"/>
      <c r="K253" s="90"/>
      <c r="L253" s="90"/>
      <c r="M253" s="90"/>
      <c r="N253" s="90"/>
      <c r="O253" s="121"/>
      <c r="P253" s="121"/>
      <c r="Q253" s="121"/>
      <c r="R253" s="341" t="s">
        <v>726</v>
      </c>
      <c r="S253" s="52">
        <v>0.25</v>
      </c>
      <c r="T253" s="41">
        <v>44013</v>
      </c>
      <c r="U253" s="286">
        <v>44165</v>
      </c>
      <c r="V253" s="108"/>
      <c r="W253" s="131"/>
      <c r="X253" s="131"/>
      <c r="Y253" s="131"/>
      <c r="Z253" s="4">
        <v>0</v>
      </c>
      <c r="AA253" s="252" t="s">
        <v>78</v>
      </c>
      <c r="AB253" s="29" t="s">
        <v>79</v>
      </c>
      <c r="AC253" s="29" t="str">
        <f t="shared" si="5"/>
        <v>Sin Iniciar</v>
      </c>
      <c r="AD253" s="210"/>
      <c r="AE253" s="79"/>
      <c r="AF253" s="112"/>
      <c r="AG253" s="112"/>
      <c r="AH253" s="190"/>
      <c r="AI253" s="174" t="s">
        <v>1323</v>
      </c>
      <c r="AJ253" s="206" t="s">
        <v>1338</v>
      </c>
    </row>
    <row r="254" spans="1:36" ht="57.75" customHeight="1" x14ac:dyDescent="0.5">
      <c r="A254" s="37">
        <v>251</v>
      </c>
      <c r="B254" s="393"/>
      <c r="C254" s="125"/>
      <c r="D254" s="125"/>
      <c r="E254" s="125"/>
      <c r="F254" s="125"/>
      <c r="G254" s="126"/>
      <c r="H254" s="90"/>
      <c r="I254" s="90"/>
      <c r="J254" s="90"/>
      <c r="K254" s="90"/>
      <c r="L254" s="90"/>
      <c r="M254" s="90"/>
      <c r="N254" s="90"/>
      <c r="O254" s="121"/>
      <c r="P254" s="121"/>
      <c r="Q254" s="121"/>
      <c r="R254" s="341" t="s">
        <v>727</v>
      </c>
      <c r="S254" s="52">
        <v>0.25</v>
      </c>
      <c r="T254" s="41">
        <v>44105</v>
      </c>
      <c r="U254" s="286">
        <v>44180</v>
      </c>
      <c r="V254" s="108"/>
      <c r="W254" s="131"/>
      <c r="X254" s="131"/>
      <c r="Y254" s="131"/>
      <c r="Z254" s="4">
        <v>0</v>
      </c>
      <c r="AA254" s="252" t="s">
        <v>78</v>
      </c>
      <c r="AB254" s="29" t="s">
        <v>79</v>
      </c>
      <c r="AC254" s="29" t="str">
        <f t="shared" ref="AC254:AC317" si="7">IF(Z254&lt;1%,"Sin Iniciar",IF(Z254=100%,"Terminado","En gestión"))</f>
        <v>Sin Iniciar</v>
      </c>
      <c r="AD254" s="210"/>
      <c r="AE254" s="79"/>
      <c r="AF254" s="112"/>
      <c r="AG254" s="112"/>
      <c r="AH254" s="191"/>
      <c r="AI254" s="174" t="s">
        <v>1323</v>
      </c>
      <c r="AJ254" s="206" t="s">
        <v>1338</v>
      </c>
    </row>
    <row r="255" spans="1:36" ht="259" customHeight="1" x14ac:dyDescent="0.5">
      <c r="A255" s="37">
        <v>252</v>
      </c>
      <c r="B255" s="364" t="s">
        <v>728</v>
      </c>
      <c r="C255" s="136" t="s">
        <v>40</v>
      </c>
      <c r="D255" s="136" t="s">
        <v>41</v>
      </c>
      <c r="E255" s="136" t="s">
        <v>157</v>
      </c>
      <c r="F255" s="137">
        <v>0.25</v>
      </c>
      <c r="G255" s="372"/>
      <c r="H255" s="124" t="s">
        <v>44</v>
      </c>
      <c r="I255" s="124" t="s">
        <v>44</v>
      </c>
      <c r="J255" s="124" t="s">
        <v>44</v>
      </c>
      <c r="K255" s="124" t="s">
        <v>44</v>
      </c>
      <c r="L255" s="405" t="s">
        <v>539</v>
      </c>
      <c r="M255" s="124"/>
      <c r="N255" s="124" t="s">
        <v>729</v>
      </c>
      <c r="O255" s="129" t="s">
        <v>82</v>
      </c>
      <c r="P255" s="129">
        <v>43863</v>
      </c>
      <c r="Q255" s="129">
        <f>MAX(U255:U256)</f>
        <v>44196</v>
      </c>
      <c r="R255" s="342" t="s">
        <v>730</v>
      </c>
      <c r="S255" s="38">
        <v>0.6</v>
      </c>
      <c r="T255" s="39">
        <v>43863</v>
      </c>
      <c r="U255" s="285">
        <v>44196</v>
      </c>
      <c r="V255" s="275">
        <v>0.25</v>
      </c>
      <c r="W255" s="127">
        <v>0.5</v>
      </c>
      <c r="X255" s="127">
        <v>0.75</v>
      </c>
      <c r="Y255" s="275">
        <v>1</v>
      </c>
      <c r="Z255" s="16">
        <v>0.5</v>
      </c>
      <c r="AA255" s="244" t="s">
        <v>731</v>
      </c>
      <c r="AB255" s="29" t="s">
        <v>51</v>
      </c>
      <c r="AC255" s="29" t="str">
        <f t="shared" si="7"/>
        <v>En gestión</v>
      </c>
      <c r="AD255" s="133" t="s">
        <v>732</v>
      </c>
      <c r="AE255" s="79">
        <f>(S255*Z255)+(S256*Z256)</f>
        <v>0.5</v>
      </c>
      <c r="AF255" s="112" t="s">
        <v>52</v>
      </c>
      <c r="AG255" s="112" t="str">
        <f>IF(AE255&lt;1%,"Sin iniciar",IF(AE255=100%,"Terminado","En gestión"))</f>
        <v>En gestión</v>
      </c>
      <c r="AH255" s="161" t="s">
        <v>1613</v>
      </c>
      <c r="AI255" s="175" t="s">
        <v>1320</v>
      </c>
      <c r="AJ255" s="177" t="s">
        <v>1387</v>
      </c>
    </row>
    <row r="256" spans="1:36" ht="175" x14ac:dyDescent="0.5">
      <c r="A256" s="37">
        <v>253</v>
      </c>
      <c r="B256" s="369"/>
      <c r="C256" s="136"/>
      <c r="D256" s="136"/>
      <c r="E256" s="136"/>
      <c r="F256" s="137"/>
      <c r="G256" s="372"/>
      <c r="H256" s="124"/>
      <c r="I256" s="124"/>
      <c r="J256" s="124"/>
      <c r="K256" s="124"/>
      <c r="L256" s="405" t="s">
        <v>547</v>
      </c>
      <c r="M256" s="124"/>
      <c r="N256" s="124"/>
      <c r="O256" s="129"/>
      <c r="P256" s="129"/>
      <c r="Q256" s="129"/>
      <c r="R256" s="342" t="s">
        <v>733</v>
      </c>
      <c r="S256" s="38">
        <v>0.4</v>
      </c>
      <c r="T256" s="39">
        <v>43863</v>
      </c>
      <c r="U256" s="285">
        <v>44196</v>
      </c>
      <c r="V256" s="275"/>
      <c r="W256" s="127"/>
      <c r="X256" s="127"/>
      <c r="Y256" s="275"/>
      <c r="Z256" s="16">
        <v>0.5</v>
      </c>
      <c r="AA256" s="244" t="s">
        <v>734</v>
      </c>
      <c r="AB256" s="29" t="s">
        <v>51</v>
      </c>
      <c r="AC256" s="29" t="str">
        <f t="shared" si="7"/>
        <v>En gestión</v>
      </c>
      <c r="AD256" s="133"/>
      <c r="AE256" s="79"/>
      <c r="AF256" s="112"/>
      <c r="AG256" s="112"/>
      <c r="AH256" s="162"/>
      <c r="AI256" s="175" t="s">
        <v>1320</v>
      </c>
      <c r="AJ256" s="177" t="s">
        <v>1388</v>
      </c>
    </row>
    <row r="257" spans="1:36" ht="118.5" customHeight="1" x14ac:dyDescent="0.5">
      <c r="A257" s="37">
        <v>254</v>
      </c>
      <c r="B257" s="382" t="s">
        <v>728</v>
      </c>
      <c r="C257" s="95" t="s">
        <v>40</v>
      </c>
      <c r="D257" s="95" t="s">
        <v>41</v>
      </c>
      <c r="E257" s="102" t="s">
        <v>157</v>
      </c>
      <c r="F257" s="374">
        <v>0.05</v>
      </c>
      <c r="G257" s="373"/>
      <c r="H257" s="78" t="s">
        <v>44</v>
      </c>
      <c r="I257" s="78" t="s">
        <v>44</v>
      </c>
      <c r="J257" s="78" t="s">
        <v>44</v>
      </c>
      <c r="K257" s="78" t="s">
        <v>44</v>
      </c>
      <c r="L257" s="90"/>
      <c r="M257" s="90"/>
      <c r="N257" s="78" t="s">
        <v>735</v>
      </c>
      <c r="O257" s="89" t="s">
        <v>82</v>
      </c>
      <c r="P257" s="89">
        <v>43922</v>
      </c>
      <c r="Q257" s="89">
        <f>MAX(U257:U259)</f>
        <v>44196</v>
      </c>
      <c r="R257" s="337" t="s">
        <v>736</v>
      </c>
      <c r="S257" s="52">
        <v>0.5</v>
      </c>
      <c r="T257" s="302">
        <v>43922</v>
      </c>
      <c r="U257" s="300">
        <v>44196</v>
      </c>
      <c r="V257" s="108">
        <v>0.05</v>
      </c>
      <c r="W257" s="85">
        <v>0.3</v>
      </c>
      <c r="X257" s="85">
        <v>0.65</v>
      </c>
      <c r="Y257" s="108">
        <v>1</v>
      </c>
      <c r="Z257" s="16">
        <v>0.3</v>
      </c>
      <c r="AA257" s="5" t="s">
        <v>737</v>
      </c>
      <c r="AB257" s="29" t="s">
        <v>51</v>
      </c>
      <c r="AC257" s="29" t="str">
        <f t="shared" si="7"/>
        <v>En gestión</v>
      </c>
      <c r="AD257" s="210" t="s">
        <v>738</v>
      </c>
      <c r="AE257" s="79">
        <f>(S257*Z257)+(S258*Z258)+(S259*Z259)</f>
        <v>0.3</v>
      </c>
      <c r="AF257" s="112" t="s">
        <v>52</v>
      </c>
      <c r="AG257" s="112" t="str">
        <f>IF(AE257&lt;1%,"Sin iniciar",IF(AE257=100%,"Terminado","En gestión"))</f>
        <v>En gestión</v>
      </c>
      <c r="AH257" s="189" t="s">
        <v>1613</v>
      </c>
      <c r="AI257" s="174" t="s">
        <v>1320</v>
      </c>
      <c r="AJ257" s="206" t="s">
        <v>1389</v>
      </c>
    </row>
    <row r="258" spans="1:36" ht="117" customHeight="1" x14ac:dyDescent="0.5">
      <c r="A258" s="37">
        <v>255</v>
      </c>
      <c r="B258" s="383"/>
      <c r="C258" s="95"/>
      <c r="D258" s="95"/>
      <c r="E258" s="102"/>
      <c r="F258" s="374"/>
      <c r="G258" s="373"/>
      <c r="H258" s="78"/>
      <c r="I258" s="78"/>
      <c r="J258" s="78"/>
      <c r="K258" s="78"/>
      <c r="L258" s="90"/>
      <c r="M258" s="90"/>
      <c r="N258" s="78"/>
      <c r="O258" s="89"/>
      <c r="P258" s="89"/>
      <c r="Q258" s="89"/>
      <c r="R258" s="337" t="s">
        <v>739</v>
      </c>
      <c r="S258" s="52">
        <v>0.25</v>
      </c>
      <c r="T258" s="302">
        <v>43832</v>
      </c>
      <c r="U258" s="300">
        <v>44196</v>
      </c>
      <c r="V258" s="108"/>
      <c r="W258" s="85"/>
      <c r="X258" s="85"/>
      <c r="Y258" s="108"/>
      <c r="Z258" s="16">
        <v>0.3</v>
      </c>
      <c r="AA258" s="5" t="s">
        <v>740</v>
      </c>
      <c r="AB258" s="29" t="s">
        <v>51</v>
      </c>
      <c r="AC258" s="29" t="str">
        <f t="shared" si="7"/>
        <v>En gestión</v>
      </c>
      <c r="AD258" s="210"/>
      <c r="AE258" s="79"/>
      <c r="AF258" s="112"/>
      <c r="AG258" s="112"/>
      <c r="AH258" s="190"/>
      <c r="AI258" s="174" t="s">
        <v>1320</v>
      </c>
      <c r="AJ258" s="206" t="s">
        <v>1390</v>
      </c>
    </row>
    <row r="259" spans="1:36" ht="123" customHeight="1" x14ac:dyDescent="0.5">
      <c r="A259" s="37">
        <v>256</v>
      </c>
      <c r="B259" s="384"/>
      <c r="C259" s="95"/>
      <c r="D259" s="95"/>
      <c r="E259" s="102"/>
      <c r="F259" s="374"/>
      <c r="G259" s="373"/>
      <c r="H259" s="78"/>
      <c r="I259" s="78"/>
      <c r="J259" s="78"/>
      <c r="K259" s="78"/>
      <c r="L259" s="90"/>
      <c r="M259" s="90"/>
      <c r="N259" s="78"/>
      <c r="O259" s="89"/>
      <c r="P259" s="89"/>
      <c r="Q259" s="89"/>
      <c r="R259" s="337" t="s">
        <v>741</v>
      </c>
      <c r="S259" s="52">
        <v>0.25</v>
      </c>
      <c r="T259" s="302">
        <v>43922</v>
      </c>
      <c r="U259" s="300">
        <v>44196</v>
      </c>
      <c r="V259" s="108"/>
      <c r="W259" s="85"/>
      <c r="X259" s="85"/>
      <c r="Y259" s="108"/>
      <c r="Z259" s="16">
        <v>0.3</v>
      </c>
      <c r="AA259" s="5" t="s">
        <v>742</v>
      </c>
      <c r="AB259" s="29" t="s">
        <v>51</v>
      </c>
      <c r="AC259" s="29" t="str">
        <f t="shared" si="7"/>
        <v>En gestión</v>
      </c>
      <c r="AD259" s="210"/>
      <c r="AE259" s="79"/>
      <c r="AF259" s="112"/>
      <c r="AG259" s="112"/>
      <c r="AH259" s="191"/>
      <c r="AI259" s="174" t="s">
        <v>1320</v>
      </c>
      <c r="AJ259" s="206" t="s">
        <v>1391</v>
      </c>
    </row>
    <row r="260" spans="1:36" ht="225" x14ac:dyDescent="0.5">
      <c r="A260" s="37">
        <v>257</v>
      </c>
      <c r="B260" s="67" t="s">
        <v>728</v>
      </c>
      <c r="C260" s="67" t="s">
        <v>44</v>
      </c>
      <c r="D260" s="67"/>
      <c r="E260" s="67" t="s">
        <v>42</v>
      </c>
      <c r="F260" s="66" t="s">
        <v>299</v>
      </c>
      <c r="G260" s="375"/>
      <c r="H260" s="63" t="s">
        <v>44</v>
      </c>
      <c r="I260" s="63" t="s">
        <v>44</v>
      </c>
      <c r="J260" s="63" t="s">
        <v>44</v>
      </c>
      <c r="K260" s="63" t="s">
        <v>44</v>
      </c>
      <c r="L260" s="63"/>
      <c r="M260" s="63"/>
      <c r="N260" s="63" t="s">
        <v>743</v>
      </c>
      <c r="O260" s="64" t="s">
        <v>82</v>
      </c>
      <c r="P260" s="64">
        <v>43863</v>
      </c>
      <c r="Q260" s="64">
        <f>U260</f>
        <v>44196</v>
      </c>
      <c r="R260" s="339" t="s">
        <v>744</v>
      </c>
      <c r="S260" s="38">
        <v>1</v>
      </c>
      <c r="T260" s="39">
        <v>43863</v>
      </c>
      <c r="U260" s="285">
        <v>44196</v>
      </c>
      <c r="V260" s="38">
        <v>0.1</v>
      </c>
      <c r="W260" s="68">
        <v>0.3</v>
      </c>
      <c r="X260" s="68">
        <v>0.6</v>
      </c>
      <c r="Y260" s="38">
        <v>1</v>
      </c>
      <c r="Z260" s="4">
        <v>0.3</v>
      </c>
      <c r="AA260" s="40" t="s">
        <v>745</v>
      </c>
      <c r="AB260" s="29" t="s">
        <v>51</v>
      </c>
      <c r="AC260" s="29" t="str">
        <f t="shared" si="7"/>
        <v>En gestión</v>
      </c>
      <c r="AD260" s="69" t="s">
        <v>746</v>
      </c>
      <c r="AE260" s="31">
        <f>S260*Z260</f>
        <v>0.3</v>
      </c>
      <c r="AF260" s="29" t="s">
        <v>52</v>
      </c>
      <c r="AG260" s="29" t="str">
        <f t="shared" ref="AG260:AG261" si="8">IF(AE260&lt;1%,"Sin iniciar",IF(AE260=100%,"Terminado","En gestión"))</f>
        <v>En gestión</v>
      </c>
      <c r="AH260" s="194" t="s">
        <v>1613</v>
      </c>
      <c r="AI260" s="175" t="s">
        <v>1320</v>
      </c>
      <c r="AJ260" s="177" t="s">
        <v>1392</v>
      </c>
    </row>
    <row r="261" spans="1:36" ht="125" x14ac:dyDescent="0.5">
      <c r="A261" s="37">
        <v>258</v>
      </c>
      <c r="B261" s="382" t="s">
        <v>728</v>
      </c>
      <c r="C261" s="95" t="s">
        <v>102</v>
      </c>
      <c r="D261" s="95" t="s">
        <v>122</v>
      </c>
      <c r="E261" s="102" t="s">
        <v>157</v>
      </c>
      <c r="F261" s="374">
        <v>0.1</v>
      </c>
      <c r="G261" s="373"/>
      <c r="H261" s="78" t="s">
        <v>44</v>
      </c>
      <c r="I261" s="78" t="s">
        <v>44</v>
      </c>
      <c r="J261" s="78" t="s">
        <v>44</v>
      </c>
      <c r="K261" s="78" t="s">
        <v>44</v>
      </c>
      <c r="L261" s="90"/>
      <c r="M261" s="90" t="s">
        <v>367</v>
      </c>
      <c r="N261" s="78" t="s">
        <v>747</v>
      </c>
      <c r="O261" s="89" t="s">
        <v>46</v>
      </c>
      <c r="P261" s="89">
        <v>43863</v>
      </c>
      <c r="Q261" s="89">
        <f>MAX(U261:U263)</f>
        <v>44165</v>
      </c>
      <c r="R261" s="337" t="s">
        <v>748</v>
      </c>
      <c r="S261" s="52">
        <v>0.3</v>
      </c>
      <c r="T261" s="302">
        <v>43863</v>
      </c>
      <c r="U261" s="300">
        <v>44165</v>
      </c>
      <c r="V261" s="108">
        <v>0.1</v>
      </c>
      <c r="W261" s="85">
        <v>0.2</v>
      </c>
      <c r="X261" s="85">
        <v>0.5</v>
      </c>
      <c r="Y261" s="108">
        <v>1</v>
      </c>
      <c r="Z261" s="16">
        <v>0.2</v>
      </c>
      <c r="AA261" s="5" t="s">
        <v>749</v>
      </c>
      <c r="AB261" s="29" t="s">
        <v>51</v>
      </c>
      <c r="AC261" s="29" t="str">
        <f t="shared" si="7"/>
        <v>En gestión</v>
      </c>
      <c r="AD261" s="210" t="s">
        <v>750</v>
      </c>
      <c r="AE261" s="79">
        <f>(S261*Z261)+(S262*Z262)+(S263*Z263)</f>
        <v>0.2</v>
      </c>
      <c r="AF261" s="112" t="s">
        <v>52</v>
      </c>
      <c r="AG261" s="112" t="str">
        <f t="shared" si="8"/>
        <v>En gestión</v>
      </c>
      <c r="AH261" s="189" t="s">
        <v>1613</v>
      </c>
      <c r="AI261" s="174" t="s">
        <v>1320</v>
      </c>
      <c r="AJ261" s="206" t="s">
        <v>1393</v>
      </c>
    </row>
    <row r="262" spans="1:36" ht="175" x14ac:dyDescent="0.5">
      <c r="A262" s="37">
        <v>259</v>
      </c>
      <c r="B262" s="383"/>
      <c r="C262" s="95"/>
      <c r="D262" s="95"/>
      <c r="E262" s="102"/>
      <c r="F262" s="374"/>
      <c r="G262" s="373"/>
      <c r="H262" s="78"/>
      <c r="I262" s="78"/>
      <c r="J262" s="78"/>
      <c r="K262" s="78"/>
      <c r="L262" s="90"/>
      <c r="M262" s="90"/>
      <c r="N262" s="78"/>
      <c r="O262" s="89"/>
      <c r="P262" s="89"/>
      <c r="Q262" s="89"/>
      <c r="R262" s="337" t="s">
        <v>751</v>
      </c>
      <c r="S262" s="52">
        <v>0.2</v>
      </c>
      <c r="T262" s="302">
        <v>43863</v>
      </c>
      <c r="U262" s="300">
        <v>44165</v>
      </c>
      <c r="V262" s="108"/>
      <c r="W262" s="85"/>
      <c r="X262" s="85"/>
      <c r="Y262" s="108"/>
      <c r="Z262" s="16">
        <v>0.2</v>
      </c>
      <c r="AA262" s="247" t="s">
        <v>752</v>
      </c>
      <c r="AB262" s="29" t="s">
        <v>51</v>
      </c>
      <c r="AC262" s="29" t="str">
        <f t="shared" si="7"/>
        <v>En gestión</v>
      </c>
      <c r="AD262" s="210"/>
      <c r="AE262" s="79"/>
      <c r="AF262" s="112"/>
      <c r="AG262" s="112"/>
      <c r="AH262" s="190"/>
      <c r="AI262" s="174" t="s">
        <v>1320</v>
      </c>
      <c r="AJ262" s="206" t="s">
        <v>1394</v>
      </c>
    </row>
    <row r="263" spans="1:36" ht="150" x14ac:dyDescent="0.5">
      <c r="A263" s="37">
        <v>260</v>
      </c>
      <c r="B263" s="384"/>
      <c r="C263" s="95"/>
      <c r="D263" s="95"/>
      <c r="E263" s="102"/>
      <c r="F263" s="374"/>
      <c r="G263" s="373"/>
      <c r="H263" s="78"/>
      <c r="I263" s="78"/>
      <c r="J263" s="78"/>
      <c r="K263" s="78"/>
      <c r="L263" s="90"/>
      <c r="M263" s="90"/>
      <c r="N263" s="78"/>
      <c r="O263" s="89"/>
      <c r="P263" s="89"/>
      <c r="Q263" s="89"/>
      <c r="R263" s="337" t="s">
        <v>753</v>
      </c>
      <c r="S263" s="52">
        <v>0.5</v>
      </c>
      <c r="T263" s="302">
        <v>43863</v>
      </c>
      <c r="U263" s="300">
        <v>44165</v>
      </c>
      <c r="V263" s="108"/>
      <c r="W263" s="85"/>
      <c r="X263" s="85"/>
      <c r="Y263" s="108"/>
      <c r="Z263" s="16">
        <v>0.2</v>
      </c>
      <c r="AA263" s="5" t="s">
        <v>754</v>
      </c>
      <c r="AB263" s="29" t="s">
        <v>51</v>
      </c>
      <c r="AC263" s="29" t="str">
        <f t="shared" si="7"/>
        <v>En gestión</v>
      </c>
      <c r="AD263" s="210"/>
      <c r="AE263" s="79"/>
      <c r="AF263" s="112"/>
      <c r="AG263" s="112"/>
      <c r="AH263" s="191"/>
      <c r="AI263" s="174" t="s">
        <v>1320</v>
      </c>
      <c r="AJ263" s="206" t="s">
        <v>1395</v>
      </c>
    </row>
    <row r="264" spans="1:36" ht="150" x14ac:dyDescent="0.5">
      <c r="A264" s="37">
        <v>261</v>
      </c>
      <c r="B264" s="364" t="s">
        <v>728</v>
      </c>
      <c r="C264" s="136" t="s">
        <v>44</v>
      </c>
      <c r="D264" s="136"/>
      <c r="E264" s="136"/>
      <c r="F264" s="137"/>
      <c r="G264" s="372"/>
      <c r="H264" s="124" t="s">
        <v>44</v>
      </c>
      <c r="I264" s="124" t="s">
        <v>44</v>
      </c>
      <c r="J264" s="124" t="s">
        <v>44</v>
      </c>
      <c r="K264" s="124" t="s">
        <v>44</v>
      </c>
      <c r="L264" s="124"/>
      <c r="M264" s="124"/>
      <c r="N264" s="124" t="s">
        <v>755</v>
      </c>
      <c r="O264" s="129" t="s">
        <v>46</v>
      </c>
      <c r="P264" s="129">
        <v>43863</v>
      </c>
      <c r="Q264" s="129">
        <f>MAX(U264:U265)</f>
        <v>44196</v>
      </c>
      <c r="R264" s="335" t="s">
        <v>756</v>
      </c>
      <c r="S264" s="38">
        <v>0.5</v>
      </c>
      <c r="T264" s="39">
        <v>43863</v>
      </c>
      <c r="U264" s="285">
        <v>44196</v>
      </c>
      <c r="V264" s="275">
        <v>0.1</v>
      </c>
      <c r="W264" s="127">
        <v>0.35</v>
      </c>
      <c r="X264" s="127">
        <v>0.6</v>
      </c>
      <c r="Y264" s="275">
        <v>1</v>
      </c>
      <c r="Z264" s="7">
        <v>0.35</v>
      </c>
      <c r="AA264" s="40" t="s">
        <v>757</v>
      </c>
      <c r="AB264" s="29" t="s">
        <v>51</v>
      </c>
      <c r="AC264" s="29" t="str">
        <f t="shared" si="7"/>
        <v>En gestión</v>
      </c>
      <c r="AD264" s="133" t="s">
        <v>758</v>
      </c>
      <c r="AE264" s="79">
        <f>(S264*Z264)+(S265*Z265)</f>
        <v>0.35</v>
      </c>
      <c r="AF264" s="112" t="s">
        <v>52</v>
      </c>
      <c r="AG264" s="112" t="str">
        <f>IF(AE264&lt;1%,"Sin iniciar",IF(AE264=100%,"Terminado","En gestión"))</f>
        <v>En gestión</v>
      </c>
      <c r="AH264" s="161" t="s">
        <v>1613</v>
      </c>
      <c r="AI264" s="175" t="s">
        <v>1320</v>
      </c>
      <c r="AJ264" s="177" t="s">
        <v>1396</v>
      </c>
    </row>
    <row r="265" spans="1:36" ht="171.75" customHeight="1" x14ac:dyDescent="0.5">
      <c r="A265" s="37">
        <v>262</v>
      </c>
      <c r="B265" s="369"/>
      <c r="C265" s="136"/>
      <c r="D265" s="136"/>
      <c r="E265" s="136"/>
      <c r="F265" s="137"/>
      <c r="G265" s="372"/>
      <c r="H265" s="124"/>
      <c r="I265" s="124"/>
      <c r="J265" s="124"/>
      <c r="K265" s="124"/>
      <c r="L265" s="124"/>
      <c r="M265" s="124"/>
      <c r="N265" s="124"/>
      <c r="O265" s="129"/>
      <c r="P265" s="129"/>
      <c r="Q265" s="129"/>
      <c r="R265" s="335" t="s">
        <v>759</v>
      </c>
      <c r="S265" s="38">
        <v>0.5</v>
      </c>
      <c r="T265" s="39">
        <v>43863</v>
      </c>
      <c r="U265" s="285">
        <v>44196</v>
      </c>
      <c r="V265" s="275"/>
      <c r="W265" s="127"/>
      <c r="X265" s="127"/>
      <c r="Y265" s="275"/>
      <c r="Z265" s="7">
        <v>0.35</v>
      </c>
      <c r="AA265" s="40" t="s">
        <v>760</v>
      </c>
      <c r="AB265" s="29" t="s">
        <v>51</v>
      </c>
      <c r="AC265" s="29" t="str">
        <f t="shared" si="7"/>
        <v>En gestión</v>
      </c>
      <c r="AD265" s="133"/>
      <c r="AE265" s="79"/>
      <c r="AF265" s="112"/>
      <c r="AG265" s="112"/>
      <c r="AH265" s="162"/>
      <c r="AI265" s="175" t="s">
        <v>1320</v>
      </c>
      <c r="AJ265" s="177" t="s">
        <v>1397</v>
      </c>
    </row>
    <row r="266" spans="1:36" ht="207.5" customHeight="1" x14ac:dyDescent="0.5">
      <c r="A266" s="37">
        <v>263</v>
      </c>
      <c r="B266" s="59" t="s">
        <v>728</v>
      </c>
      <c r="C266" s="59" t="s">
        <v>44</v>
      </c>
      <c r="D266" s="59"/>
      <c r="E266" s="56"/>
      <c r="F266" s="6"/>
      <c r="G266" s="376"/>
      <c r="H266" s="47" t="s">
        <v>44</v>
      </c>
      <c r="I266" s="47" t="s">
        <v>44</v>
      </c>
      <c r="J266" s="47" t="s">
        <v>44</v>
      </c>
      <c r="K266" s="47" t="s">
        <v>44</v>
      </c>
      <c r="L266" s="60"/>
      <c r="M266" s="60"/>
      <c r="N266" s="47" t="s">
        <v>761</v>
      </c>
      <c r="O266" s="50" t="s">
        <v>762</v>
      </c>
      <c r="P266" s="50">
        <v>43863</v>
      </c>
      <c r="Q266" s="50">
        <f>U266</f>
        <v>44196</v>
      </c>
      <c r="R266" s="334" t="s">
        <v>763</v>
      </c>
      <c r="S266" s="52">
        <v>1</v>
      </c>
      <c r="T266" s="302">
        <v>43863</v>
      </c>
      <c r="U266" s="300">
        <v>44196</v>
      </c>
      <c r="V266" s="52">
        <v>0.25</v>
      </c>
      <c r="W266" s="61">
        <v>0.5</v>
      </c>
      <c r="X266" s="61">
        <v>0.75</v>
      </c>
      <c r="Y266" s="52">
        <v>1</v>
      </c>
      <c r="Z266" s="7">
        <v>0.5</v>
      </c>
      <c r="AA266" s="5" t="s">
        <v>764</v>
      </c>
      <c r="AB266" s="29" t="s">
        <v>51</v>
      </c>
      <c r="AC266" s="29" t="str">
        <f t="shared" si="7"/>
        <v>En gestión</v>
      </c>
      <c r="AD266" s="227" t="s">
        <v>765</v>
      </c>
      <c r="AE266" s="31">
        <f>S266*Z266</f>
        <v>0.5</v>
      </c>
      <c r="AF266" s="29" t="s">
        <v>52</v>
      </c>
      <c r="AG266" s="29" t="str">
        <f t="shared" ref="AG266:AG267" si="9">IF(AE266&lt;1%,"Sin iniciar",IF(AE266=100%,"Terminado","En gestión"))</f>
        <v>En gestión</v>
      </c>
      <c r="AH266" s="197" t="s">
        <v>1613</v>
      </c>
      <c r="AI266" s="174" t="s">
        <v>1320</v>
      </c>
      <c r="AJ266" s="206" t="s">
        <v>1398</v>
      </c>
    </row>
    <row r="267" spans="1:36" ht="150" x14ac:dyDescent="0.5">
      <c r="A267" s="37">
        <v>264</v>
      </c>
      <c r="B267" s="364" t="s">
        <v>728</v>
      </c>
      <c r="C267" s="136" t="s">
        <v>195</v>
      </c>
      <c r="D267" s="136" t="s">
        <v>766</v>
      </c>
      <c r="E267" s="136" t="s">
        <v>157</v>
      </c>
      <c r="F267" s="137">
        <v>0.25</v>
      </c>
      <c r="G267" s="372"/>
      <c r="H267" s="124" t="s">
        <v>44</v>
      </c>
      <c r="I267" s="124" t="s">
        <v>44</v>
      </c>
      <c r="J267" s="124" t="s">
        <v>44</v>
      </c>
      <c r="K267" s="124" t="s">
        <v>44</v>
      </c>
      <c r="L267" s="124"/>
      <c r="M267" s="124"/>
      <c r="N267" s="124" t="s">
        <v>767</v>
      </c>
      <c r="O267" s="129" t="s">
        <v>762</v>
      </c>
      <c r="P267" s="129">
        <v>43863</v>
      </c>
      <c r="Q267" s="138">
        <f>MAX(U267:U268)</f>
        <v>44196</v>
      </c>
      <c r="R267" s="335" t="s">
        <v>768</v>
      </c>
      <c r="S267" s="38">
        <v>0.6</v>
      </c>
      <c r="T267" s="39">
        <v>43863</v>
      </c>
      <c r="U267" s="276">
        <v>44196</v>
      </c>
      <c r="V267" s="275">
        <v>0.25</v>
      </c>
      <c r="W267" s="127">
        <v>0.5</v>
      </c>
      <c r="X267" s="127">
        <v>0.75</v>
      </c>
      <c r="Y267" s="275">
        <v>1</v>
      </c>
      <c r="Z267" s="15">
        <v>0.5</v>
      </c>
      <c r="AA267" s="40" t="s">
        <v>769</v>
      </c>
      <c r="AB267" s="29" t="s">
        <v>51</v>
      </c>
      <c r="AC267" s="29" t="str">
        <f t="shared" si="7"/>
        <v>En gestión</v>
      </c>
      <c r="AD267" s="133" t="s">
        <v>770</v>
      </c>
      <c r="AE267" s="79">
        <f>(S267*Z267)+(S268*Z268)</f>
        <v>0.5</v>
      </c>
      <c r="AF267" s="112" t="s">
        <v>52</v>
      </c>
      <c r="AG267" s="112" t="str">
        <f t="shared" si="9"/>
        <v>En gestión</v>
      </c>
      <c r="AH267" s="161" t="s">
        <v>1613</v>
      </c>
      <c r="AI267" s="175" t="s">
        <v>1320</v>
      </c>
      <c r="AJ267" s="177" t="s">
        <v>1399</v>
      </c>
    </row>
    <row r="268" spans="1:36" ht="150" x14ac:dyDescent="0.5">
      <c r="A268" s="37">
        <v>265</v>
      </c>
      <c r="B268" s="369"/>
      <c r="C268" s="136"/>
      <c r="D268" s="136"/>
      <c r="E268" s="136"/>
      <c r="F268" s="137"/>
      <c r="G268" s="372"/>
      <c r="H268" s="124"/>
      <c r="I268" s="124"/>
      <c r="J268" s="124"/>
      <c r="K268" s="124"/>
      <c r="L268" s="124"/>
      <c r="M268" s="124"/>
      <c r="N268" s="124"/>
      <c r="O268" s="129"/>
      <c r="P268" s="129"/>
      <c r="Q268" s="138"/>
      <c r="R268" s="335" t="s">
        <v>771</v>
      </c>
      <c r="S268" s="38">
        <v>0.4</v>
      </c>
      <c r="T268" s="303">
        <v>43863</v>
      </c>
      <c r="U268" s="276">
        <v>44196</v>
      </c>
      <c r="V268" s="275"/>
      <c r="W268" s="127"/>
      <c r="X268" s="127"/>
      <c r="Y268" s="275"/>
      <c r="Z268" s="15">
        <v>0.5</v>
      </c>
      <c r="AA268" s="40" t="s">
        <v>772</v>
      </c>
      <c r="AB268" s="29" t="s">
        <v>51</v>
      </c>
      <c r="AC268" s="29" t="str">
        <f t="shared" si="7"/>
        <v>En gestión</v>
      </c>
      <c r="AD268" s="133"/>
      <c r="AE268" s="79"/>
      <c r="AF268" s="112"/>
      <c r="AG268" s="112"/>
      <c r="AH268" s="162"/>
      <c r="AI268" s="175" t="s">
        <v>1320</v>
      </c>
      <c r="AJ268" s="177" t="s">
        <v>1399</v>
      </c>
    </row>
    <row r="269" spans="1:36" ht="244" customHeight="1" x14ac:dyDescent="0.5">
      <c r="A269" s="37">
        <v>266</v>
      </c>
      <c r="B269" s="382" t="s">
        <v>728</v>
      </c>
      <c r="C269" s="95" t="s">
        <v>44</v>
      </c>
      <c r="D269" s="95"/>
      <c r="E269" s="102" t="s">
        <v>42</v>
      </c>
      <c r="F269" s="374" t="s">
        <v>299</v>
      </c>
      <c r="G269" s="373"/>
      <c r="H269" s="78" t="s">
        <v>44</v>
      </c>
      <c r="I269" s="78" t="s">
        <v>44</v>
      </c>
      <c r="J269" s="78" t="s">
        <v>44</v>
      </c>
      <c r="K269" s="78" t="s">
        <v>44</v>
      </c>
      <c r="L269" s="90"/>
      <c r="M269" s="90"/>
      <c r="N269" s="78" t="s">
        <v>773</v>
      </c>
      <c r="O269" s="89" t="s">
        <v>762</v>
      </c>
      <c r="P269" s="304">
        <v>43863</v>
      </c>
      <c r="Q269" s="81">
        <f>MAX(U269:U270)</f>
        <v>44165</v>
      </c>
      <c r="R269" s="334" t="s">
        <v>774</v>
      </c>
      <c r="S269" s="52">
        <v>0.6</v>
      </c>
      <c r="T269" s="305">
        <v>43863</v>
      </c>
      <c r="U269" s="272">
        <v>44165</v>
      </c>
      <c r="V269" s="108">
        <v>0.25</v>
      </c>
      <c r="W269" s="85">
        <v>0.5</v>
      </c>
      <c r="X269" s="85">
        <v>0.75</v>
      </c>
      <c r="Y269" s="108">
        <v>1</v>
      </c>
      <c r="Z269" s="15">
        <v>0.5</v>
      </c>
      <c r="AA269" s="5" t="s">
        <v>775</v>
      </c>
      <c r="AB269" s="29" t="s">
        <v>51</v>
      </c>
      <c r="AC269" s="29" t="str">
        <f t="shared" si="7"/>
        <v>En gestión</v>
      </c>
      <c r="AD269" s="210" t="s">
        <v>776</v>
      </c>
      <c r="AE269" s="79">
        <f>(S269*Z269)+(S270*Z270)</f>
        <v>0.5</v>
      </c>
      <c r="AF269" s="112" t="s">
        <v>52</v>
      </c>
      <c r="AG269" s="112" t="str">
        <f>IF(AE269&lt;1%,"Sin iniciar",IF(AE269=100%,"Terminado","En gestión"))</f>
        <v>En gestión</v>
      </c>
      <c r="AH269" s="189" t="s">
        <v>1613</v>
      </c>
      <c r="AI269" s="174" t="s">
        <v>1320</v>
      </c>
      <c r="AJ269" s="206" t="s">
        <v>1400</v>
      </c>
    </row>
    <row r="270" spans="1:36" ht="181.5" customHeight="1" x14ac:dyDescent="0.5">
      <c r="A270" s="37">
        <v>267</v>
      </c>
      <c r="B270" s="384"/>
      <c r="C270" s="95"/>
      <c r="D270" s="95"/>
      <c r="E270" s="102"/>
      <c r="F270" s="374"/>
      <c r="G270" s="373"/>
      <c r="H270" s="78"/>
      <c r="I270" s="78"/>
      <c r="J270" s="78"/>
      <c r="K270" s="78"/>
      <c r="L270" s="90"/>
      <c r="M270" s="90"/>
      <c r="N270" s="78"/>
      <c r="O270" s="89"/>
      <c r="P270" s="304"/>
      <c r="Q270" s="81"/>
      <c r="R270" s="334" t="s">
        <v>777</v>
      </c>
      <c r="S270" s="52">
        <v>0.4</v>
      </c>
      <c r="T270" s="305">
        <v>43863</v>
      </c>
      <c r="U270" s="272">
        <v>44165</v>
      </c>
      <c r="V270" s="108"/>
      <c r="W270" s="85"/>
      <c r="X270" s="85"/>
      <c r="Y270" s="108"/>
      <c r="Z270" s="15">
        <v>0.5</v>
      </c>
      <c r="AA270" s="5" t="s">
        <v>778</v>
      </c>
      <c r="AB270" s="29" t="s">
        <v>51</v>
      </c>
      <c r="AC270" s="29" t="str">
        <f t="shared" si="7"/>
        <v>En gestión</v>
      </c>
      <c r="AD270" s="210"/>
      <c r="AE270" s="79"/>
      <c r="AF270" s="112"/>
      <c r="AG270" s="112"/>
      <c r="AH270" s="191"/>
      <c r="AI270" s="174" t="s">
        <v>1320</v>
      </c>
      <c r="AJ270" s="206" t="s">
        <v>1400</v>
      </c>
    </row>
    <row r="271" spans="1:36" ht="175" x14ac:dyDescent="0.5">
      <c r="A271" s="37">
        <v>268</v>
      </c>
      <c r="B271" s="364" t="s">
        <v>728</v>
      </c>
      <c r="C271" s="136" t="s">
        <v>44</v>
      </c>
      <c r="D271" s="136"/>
      <c r="E271" s="136" t="s">
        <v>42</v>
      </c>
      <c r="F271" s="137" t="s">
        <v>299</v>
      </c>
      <c r="G271" s="372"/>
      <c r="H271" s="124" t="s">
        <v>44</v>
      </c>
      <c r="I271" s="124" t="s">
        <v>44</v>
      </c>
      <c r="J271" s="124" t="s">
        <v>44</v>
      </c>
      <c r="K271" s="124" t="s">
        <v>44</v>
      </c>
      <c r="L271" s="124"/>
      <c r="M271" s="124"/>
      <c r="N271" s="124" t="s">
        <v>779</v>
      </c>
      <c r="O271" s="129" t="s">
        <v>762</v>
      </c>
      <c r="P271" s="306">
        <v>43863</v>
      </c>
      <c r="Q271" s="138">
        <f>MAX(U271:U272)</f>
        <v>44165</v>
      </c>
      <c r="R271" s="335" t="s">
        <v>780</v>
      </c>
      <c r="S271" s="38">
        <v>0.6</v>
      </c>
      <c r="T271" s="303">
        <v>43863</v>
      </c>
      <c r="U271" s="276">
        <v>44165</v>
      </c>
      <c r="V271" s="275">
        <v>0.25</v>
      </c>
      <c r="W271" s="127">
        <v>0.5</v>
      </c>
      <c r="X271" s="127">
        <v>0.75</v>
      </c>
      <c r="Y271" s="275">
        <v>1</v>
      </c>
      <c r="Z271" s="15">
        <v>0.5</v>
      </c>
      <c r="AA271" s="40" t="s">
        <v>781</v>
      </c>
      <c r="AB271" s="29" t="s">
        <v>51</v>
      </c>
      <c r="AC271" s="29" t="str">
        <f t="shared" si="7"/>
        <v>En gestión</v>
      </c>
      <c r="AD271" s="133" t="s">
        <v>782</v>
      </c>
      <c r="AE271" s="79">
        <f>(S271*Z271)+(S272*Z272)</f>
        <v>0.5</v>
      </c>
      <c r="AF271" s="73" t="s">
        <v>52</v>
      </c>
      <c r="AG271" s="73" t="str">
        <f>IF(AE271&lt;1%,"Sin iniciar",IF(AE271=100%,"Terminado","En gestión"))</f>
        <v>En gestión</v>
      </c>
      <c r="AH271" s="161" t="s">
        <v>1613</v>
      </c>
      <c r="AI271" s="175" t="s">
        <v>1320</v>
      </c>
      <c r="AJ271" s="177" t="s">
        <v>1401</v>
      </c>
    </row>
    <row r="272" spans="1:36" ht="125" x14ac:dyDescent="0.5">
      <c r="A272" s="37">
        <v>269</v>
      </c>
      <c r="B272" s="369"/>
      <c r="C272" s="136"/>
      <c r="D272" s="136"/>
      <c r="E272" s="136"/>
      <c r="F272" s="137"/>
      <c r="G272" s="372"/>
      <c r="H272" s="124"/>
      <c r="I272" s="124"/>
      <c r="J272" s="124"/>
      <c r="K272" s="124"/>
      <c r="L272" s="124"/>
      <c r="M272" s="124"/>
      <c r="N272" s="124"/>
      <c r="O272" s="129"/>
      <c r="P272" s="306"/>
      <c r="Q272" s="138"/>
      <c r="R272" s="335" t="s">
        <v>783</v>
      </c>
      <c r="S272" s="38">
        <v>0.4</v>
      </c>
      <c r="T272" s="303">
        <v>43863</v>
      </c>
      <c r="U272" s="276">
        <v>44165</v>
      </c>
      <c r="V272" s="275"/>
      <c r="W272" s="127"/>
      <c r="X272" s="127"/>
      <c r="Y272" s="275"/>
      <c r="Z272" s="15">
        <v>0.5</v>
      </c>
      <c r="AA272" s="40" t="s">
        <v>784</v>
      </c>
      <c r="AB272" s="29" t="s">
        <v>51</v>
      </c>
      <c r="AC272" s="29" t="str">
        <f t="shared" si="7"/>
        <v>En gestión</v>
      </c>
      <c r="AD272" s="133"/>
      <c r="AE272" s="79"/>
      <c r="AF272" s="74"/>
      <c r="AG272" s="74"/>
      <c r="AH272" s="162"/>
      <c r="AI272" s="175" t="s">
        <v>1320</v>
      </c>
      <c r="AJ272" s="177" t="s">
        <v>1440</v>
      </c>
    </row>
    <row r="273" spans="1:36" ht="175" x14ac:dyDescent="0.5">
      <c r="A273" s="37">
        <v>270</v>
      </c>
      <c r="B273" s="59" t="s">
        <v>728</v>
      </c>
      <c r="C273" s="59" t="s">
        <v>44</v>
      </c>
      <c r="D273" s="59"/>
      <c r="E273" s="56" t="s">
        <v>42</v>
      </c>
      <c r="F273" s="6" t="s">
        <v>299</v>
      </c>
      <c r="G273" s="376"/>
      <c r="H273" s="47" t="s">
        <v>1608</v>
      </c>
      <c r="I273" s="47" t="s">
        <v>44</v>
      </c>
      <c r="J273" s="47" t="s">
        <v>44</v>
      </c>
      <c r="K273" s="47" t="s">
        <v>44</v>
      </c>
      <c r="L273" s="60" t="s">
        <v>547</v>
      </c>
      <c r="M273" s="60"/>
      <c r="N273" s="47" t="s">
        <v>785</v>
      </c>
      <c r="O273" s="50" t="s">
        <v>786</v>
      </c>
      <c r="P273" s="307">
        <v>43863</v>
      </c>
      <c r="Q273" s="51">
        <f>U273</f>
        <v>44165</v>
      </c>
      <c r="R273" s="334" t="s">
        <v>787</v>
      </c>
      <c r="S273" s="52">
        <v>1</v>
      </c>
      <c r="T273" s="305">
        <v>43863</v>
      </c>
      <c r="U273" s="272">
        <v>44165</v>
      </c>
      <c r="V273" s="52">
        <v>0.2</v>
      </c>
      <c r="W273" s="61">
        <v>0.5</v>
      </c>
      <c r="X273" s="61">
        <v>0.8</v>
      </c>
      <c r="Y273" s="52">
        <v>1</v>
      </c>
      <c r="Z273" s="15">
        <v>0.5</v>
      </c>
      <c r="AA273" s="5" t="s">
        <v>788</v>
      </c>
      <c r="AB273" s="29" t="s">
        <v>51</v>
      </c>
      <c r="AC273" s="29" t="str">
        <f t="shared" si="7"/>
        <v>En gestión</v>
      </c>
      <c r="AD273" s="222" t="s">
        <v>789</v>
      </c>
      <c r="AE273" s="31">
        <f>S273*Z273</f>
        <v>0.5</v>
      </c>
      <c r="AF273" s="29" t="s">
        <v>52</v>
      </c>
      <c r="AG273" s="29" t="str">
        <f t="shared" ref="AG273:AG274" si="10">IF(AE273&lt;1%,"Sin iniciar",IF(AE273=100%,"Terminado","En gestión"))</f>
        <v>En gestión</v>
      </c>
      <c r="AH273" s="197" t="s">
        <v>1613</v>
      </c>
      <c r="AI273" s="174" t="s">
        <v>1320</v>
      </c>
      <c r="AJ273" s="206" t="s">
        <v>1402</v>
      </c>
    </row>
    <row r="274" spans="1:36" ht="225" x14ac:dyDescent="0.5">
      <c r="A274" s="37">
        <v>271</v>
      </c>
      <c r="B274" s="364" t="s">
        <v>728</v>
      </c>
      <c r="C274" s="136" t="s">
        <v>44</v>
      </c>
      <c r="D274" s="136"/>
      <c r="E274" s="136" t="s">
        <v>42</v>
      </c>
      <c r="F274" s="137" t="s">
        <v>299</v>
      </c>
      <c r="G274" s="372"/>
      <c r="H274" s="124" t="s">
        <v>44</v>
      </c>
      <c r="I274" s="124" t="s">
        <v>44</v>
      </c>
      <c r="J274" s="124" t="s">
        <v>44</v>
      </c>
      <c r="K274" s="124" t="s">
        <v>44</v>
      </c>
      <c r="L274" s="124" t="s">
        <v>547</v>
      </c>
      <c r="M274" s="124"/>
      <c r="N274" s="124" t="s">
        <v>790</v>
      </c>
      <c r="O274" s="129" t="s">
        <v>46</v>
      </c>
      <c r="P274" s="306">
        <v>43892</v>
      </c>
      <c r="Q274" s="138">
        <f>MAX(U274:U275)</f>
        <v>44195</v>
      </c>
      <c r="R274" s="335" t="s">
        <v>791</v>
      </c>
      <c r="S274" s="38">
        <v>0.5</v>
      </c>
      <c r="T274" s="303">
        <v>43892</v>
      </c>
      <c r="U274" s="276">
        <v>44104</v>
      </c>
      <c r="V274" s="275">
        <v>0.1</v>
      </c>
      <c r="W274" s="127">
        <v>0.3</v>
      </c>
      <c r="X274" s="127">
        <v>0.65</v>
      </c>
      <c r="Y274" s="275">
        <v>1</v>
      </c>
      <c r="Z274" s="15">
        <v>0.3</v>
      </c>
      <c r="AA274" s="40" t="s">
        <v>792</v>
      </c>
      <c r="AB274" s="29" t="s">
        <v>51</v>
      </c>
      <c r="AC274" s="29" t="str">
        <f t="shared" si="7"/>
        <v>En gestión</v>
      </c>
      <c r="AD274" s="133" t="s">
        <v>793</v>
      </c>
      <c r="AE274" s="79">
        <f>(S274*Z274)+(S275*Z275)</f>
        <v>0.3</v>
      </c>
      <c r="AF274" s="112" t="s">
        <v>52</v>
      </c>
      <c r="AG274" s="112" t="str">
        <f t="shared" si="10"/>
        <v>En gestión</v>
      </c>
      <c r="AH274" s="161" t="s">
        <v>1613</v>
      </c>
      <c r="AI274" s="175" t="s">
        <v>1320</v>
      </c>
      <c r="AJ274" s="177" t="s">
        <v>1441</v>
      </c>
    </row>
    <row r="275" spans="1:36" ht="126" x14ac:dyDescent="0.5">
      <c r="A275" s="37">
        <v>272</v>
      </c>
      <c r="B275" s="369"/>
      <c r="C275" s="136"/>
      <c r="D275" s="136"/>
      <c r="E275" s="136"/>
      <c r="F275" s="137"/>
      <c r="G275" s="372"/>
      <c r="H275" s="124"/>
      <c r="I275" s="124"/>
      <c r="J275" s="124"/>
      <c r="K275" s="124"/>
      <c r="L275" s="124"/>
      <c r="M275" s="124"/>
      <c r="N275" s="124"/>
      <c r="O275" s="129"/>
      <c r="P275" s="306"/>
      <c r="Q275" s="138"/>
      <c r="R275" s="335" t="s">
        <v>794</v>
      </c>
      <c r="S275" s="38">
        <v>0.5</v>
      </c>
      <c r="T275" s="303">
        <v>43892</v>
      </c>
      <c r="U275" s="276">
        <v>44195</v>
      </c>
      <c r="V275" s="275"/>
      <c r="W275" s="127"/>
      <c r="X275" s="127"/>
      <c r="Y275" s="275"/>
      <c r="Z275" s="15">
        <v>0.3</v>
      </c>
      <c r="AA275" s="40" t="s">
        <v>795</v>
      </c>
      <c r="AB275" s="29" t="s">
        <v>51</v>
      </c>
      <c r="AC275" s="29" t="str">
        <f t="shared" si="7"/>
        <v>En gestión</v>
      </c>
      <c r="AD275" s="133"/>
      <c r="AE275" s="83"/>
      <c r="AF275" s="112"/>
      <c r="AG275" s="112"/>
      <c r="AH275" s="162"/>
      <c r="AI275" s="175" t="s">
        <v>1320</v>
      </c>
      <c r="AJ275" s="177" t="s">
        <v>1442</v>
      </c>
    </row>
    <row r="276" spans="1:36" ht="50" x14ac:dyDescent="0.5">
      <c r="A276" s="37">
        <v>273</v>
      </c>
      <c r="B276" s="195" t="s">
        <v>796</v>
      </c>
      <c r="C276" s="102" t="s">
        <v>57</v>
      </c>
      <c r="D276" s="102" t="s">
        <v>58</v>
      </c>
      <c r="E276" s="102" t="s">
        <v>42</v>
      </c>
      <c r="F276" s="107" t="s">
        <v>299</v>
      </c>
      <c r="G276" s="363" t="s">
        <v>797</v>
      </c>
      <c r="H276" s="90" t="s">
        <v>44</v>
      </c>
      <c r="I276" s="90" t="s">
        <v>44</v>
      </c>
      <c r="J276" s="90" t="s">
        <v>44</v>
      </c>
      <c r="K276" s="90" t="s">
        <v>44</v>
      </c>
      <c r="L276" s="90"/>
      <c r="M276" s="90"/>
      <c r="N276" s="102" t="s">
        <v>798</v>
      </c>
      <c r="O276" s="308" t="s">
        <v>799</v>
      </c>
      <c r="P276" s="121">
        <v>43877</v>
      </c>
      <c r="Q276" s="121">
        <f>MAX(U276:U279)</f>
        <v>43920</v>
      </c>
      <c r="R276" s="341" t="s">
        <v>800</v>
      </c>
      <c r="S276" s="52">
        <v>0.2</v>
      </c>
      <c r="T276" s="41">
        <v>43877</v>
      </c>
      <c r="U276" s="286">
        <v>43891</v>
      </c>
      <c r="V276" s="309" t="s">
        <v>49</v>
      </c>
      <c r="W276" s="297"/>
      <c r="X276" s="309"/>
      <c r="Y276" s="309"/>
      <c r="Z276" s="4">
        <v>1</v>
      </c>
      <c r="AA276" s="253" t="s">
        <v>683</v>
      </c>
      <c r="AB276" s="29" t="s">
        <v>64</v>
      </c>
      <c r="AC276" s="29" t="str">
        <f t="shared" si="7"/>
        <v>Terminado</v>
      </c>
      <c r="AD276" s="212" t="s">
        <v>683</v>
      </c>
      <c r="AE276" s="94">
        <f>(S276*Z276)+(S277*Z277)+(S278*Z278)+(S279*Z279)</f>
        <v>1</v>
      </c>
      <c r="AF276" s="112" t="s">
        <v>64</v>
      </c>
      <c r="AG276" s="112" t="str">
        <f>IF(AE276&lt;1%,"Sin Iniciar",IF(AE276=100%,"Terminado","En gestión"))</f>
        <v>Terminado</v>
      </c>
      <c r="AH276" s="189" t="s">
        <v>1613</v>
      </c>
      <c r="AI276" s="174" t="s">
        <v>1320</v>
      </c>
      <c r="AJ276" s="206" t="s">
        <v>1403</v>
      </c>
    </row>
    <row r="277" spans="1:36" ht="100" x14ac:dyDescent="0.5">
      <c r="A277" s="37">
        <v>274</v>
      </c>
      <c r="B277" s="387"/>
      <c r="C277" s="102"/>
      <c r="D277" s="102"/>
      <c r="E277" s="102"/>
      <c r="F277" s="107"/>
      <c r="G277" s="363"/>
      <c r="H277" s="90"/>
      <c r="I277" s="90"/>
      <c r="J277" s="90"/>
      <c r="K277" s="90"/>
      <c r="L277" s="90"/>
      <c r="M277" s="90"/>
      <c r="N277" s="102"/>
      <c r="O277" s="308"/>
      <c r="P277" s="121"/>
      <c r="Q277" s="121"/>
      <c r="R277" s="341" t="s">
        <v>801</v>
      </c>
      <c r="S277" s="52">
        <v>0.25</v>
      </c>
      <c r="T277" s="41">
        <v>43877</v>
      </c>
      <c r="U277" s="286">
        <v>43889</v>
      </c>
      <c r="V277" s="309"/>
      <c r="W277" s="297"/>
      <c r="X277" s="309"/>
      <c r="Y277" s="309"/>
      <c r="Z277" s="4">
        <v>1</v>
      </c>
      <c r="AA277" s="253"/>
      <c r="AB277" s="29" t="s">
        <v>64</v>
      </c>
      <c r="AC277" s="29" t="str">
        <f t="shared" si="7"/>
        <v>Terminado</v>
      </c>
      <c r="AD277" s="212"/>
      <c r="AE277" s="94"/>
      <c r="AF277" s="112"/>
      <c r="AG277" s="112"/>
      <c r="AH277" s="190"/>
      <c r="AI277" s="174" t="s">
        <v>1320</v>
      </c>
      <c r="AJ277" s="206" t="s">
        <v>1404</v>
      </c>
    </row>
    <row r="278" spans="1:36" ht="63" x14ac:dyDescent="0.5">
      <c r="A278" s="37">
        <v>275</v>
      </c>
      <c r="B278" s="387"/>
      <c r="C278" s="102"/>
      <c r="D278" s="102"/>
      <c r="E278" s="102"/>
      <c r="F278" s="107"/>
      <c r="G278" s="363"/>
      <c r="H278" s="90"/>
      <c r="I278" s="90"/>
      <c r="J278" s="90"/>
      <c r="K278" s="90"/>
      <c r="L278" s="90"/>
      <c r="M278" s="90"/>
      <c r="N278" s="102"/>
      <c r="O278" s="308"/>
      <c r="P278" s="121"/>
      <c r="Q278" s="121"/>
      <c r="R278" s="341" t="s">
        <v>802</v>
      </c>
      <c r="S278" s="52">
        <v>0.25</v>
      </c>
      <c r="T278" s="41">
        <v>43864</v>
      </c>
      <c r="U278" s="286">
        <v>43920</v>
      </c>
      <c r="V278" s="309"/>
      <c r="W278" s="297"/>
      <c r="X278" s="309"/>
      <c r="Y278" s="309"/>
      <c r="Z278" s="4">
        <v>1</v>
      </c>
      <c r="AA278" s="253"/>
      <c r="AB278" s="29" t="s">
        <v>64</v>
      </c>
      <c r="AC278" s="29" t="str">
        <f t="shared" si="7"/>
        <v>Terminado</v>
      </c>
      <c r="AD278" s="212"/>
      <c r="AE278" s="94"/>
      <c r="AF278" s="112"/>
      <c r="AG278" s="112"/>
      <c r="AH278" s="190"/>
      <c r="AI278" s="174" t="s">
        <v>1320</v>
      </c>
      <c r="AJ278" s="206" t="s">
        <v>1405</v>
      </c>
    </row>
    <row r="279" spans="1:36" ht="50" x14ac:dyDescent="0.5">
      <c r="A279" s="37">
        <v>276</v>
      </c>
      <c r="B279" s="196"/>
      <c r="C279" s="102"/>
      <c r="D279" s="102"/>
      <c r="E279" s="102"/>
      <c r="F279" s="107"/>
      <c r="G279" s="363"/>
      <c r="H279" s="90"/>
      <c r="I279" s="90"/>
      <c r="J279" s="90"/>
      <c r="K279" s="90"/>
      <c r="L279" s="90"/>
      <c r="M279" s="90"/>
      <c r="N279" s="102"/>
      <c r="O279" s="308"/>
      <c r="P279" s="121"/>
      <c r="Q279" s="121"/>
      <c r="R279" s="341" t="s">
        <v>803</v>
      </c>
      <c r="S279" s="52">
        <v>0.3</v>
      </c>
      <c r="T279" s="41">
        <v>43863</v>
      </c>
      <c r="U279" s="286">
        <v>43908</v>
      </c>
      <c r="V279" s="309"/>
      <c r="W279" s="297"/>
      <c r="X279" s="309"/>
      <c r="Y279" s="309"/>
      <c r="Z279" s="4">
        <v>1</v>
      </c>
      <c r="AA279" s="253"/>
      <c r="AB279" s="29" t="s">
        <v>64</v>
      </c>
      <c r="AC279" s="29" t="str">
        <f t="shared" si="7"/>
        <v>Terminado</v>
      </c>
      <c r="AD279" s="212"/>
      <c r="AE279" s="94"/>
      <c r="AF279" s="112"/>
      <c r="AG279" s="112"/>
      <c r="AH279" s="191"/>
      <c r="AI279" s="174" t="s">
        <v>1320</v>
      </c>
      <c r="AJ279" s="206" t="s">
        <v>1406</v>
      </c>
    </row>
    <row r="280" spans="1:36" ht="75" x14ac:dyDescent="0.5">
      <c r="A280" s="37">
        <v>277</v>
      </c>
      <c r="B280" s="364" t="s">
        <v>796</v>
      </c>
      <c r="C280" s="136" t="s">
        <v>57</v>
      </c>
      <c r="D280" s="136" t="s">
        <v>58</v>
      </c>
      <c r="E280" s="136" t="s">
        <v>42</v>
      </c>
      <c r="F280" s="137" t="s">
        <v>299</v>
      </c>
      <c r="G280" s="372" t="s">
        <v>804</v>
      </c>
      <c r="H280" s="141" t="s">
        <v>44</v>
      </c>
      <c r="I280" s="141" t="s">
        <v>44</v>
      </c>
      <c r="J280" s="141" t="s">
        <v>44</v>
      </c>
      <c r="K280" s="141" t="s">
        <v>44</v>
      </c>
      <c r="L280" s="141"/>
      <c r="M280" s="141"/>
      <c r="N280" s="136" t="s">
        <v>805</v>
      </c>
      <c r="O280" s="141" t="s">
        <v>806</v>
      </c>
      <c r="P280" s="129">
        <v>43891</v>
      </c>
      <c r="Q280" s="129">
        <f>MAX(U280:U283)</f>
        <v>44000</v>
      </c>
      <c r="R280" s="342" t="s">
        <v>807</v>
      </c>
      <c r="S280" s="38">
        <v>0.2</v>
      </c>
      <c r="T280" s="39">
        <v>43891</v>
      </c>
      <c r="U280" s="285">
        <v>43924</v>
      </c>
      <c r="V280" s="140">
        <v>0.2</v>
      </c>
      <c r="W280" s="140">
        <v>1</v>
      </c>
      <c r="X280" s="310"/>
      <c r="Y280" s="310"/>
      <c r="Z280" s="4">
        <v>1</v>
      </c>
      <c r="AA280" s="40" t="s">
        <v>808</v>
      </c>
      <c r="AB280" s="29" t="s">
        <v>64</v>
      </c>
      <c r="AC280" s="29" t="str">
        <f t="shared" si="7"/>
        <v>Terminado</v>
      </c>
      <c r="AD280" s="214" t="s">
        <v>809</v>
      </c>
      <c r="AE280" s="94">
        <f>(S280*Z280)+(S281*Z281)+(S282*Z282)+(S283*Z283)</f>
        <v>1</v>
      </c>
      <c r="AF280" s="112" t="s">
        <v>64</v>
      </c>
      <c r="AG280" s="112" t="str">
        <f>IF(AE280&lt;1%,"Sin iniciar",IF(AE280=100%,"Terminado","En gestión"))</f>
        <v>Terminado</v>
      </c>
      <c r="AH280" s="161" t="s">
        <v>1613</v>
      </c>
      <c r="AI280" s="175" t="s">
        <v>1320</v>
      </c>
      <c r="AJ280" s="177" t="s">
        <v>1407</v>
      </c>
    </row>
    <row r="281" spans="1:36" ht="50" x14ac:dyDescent="0.5">
      <c r="A281" s="37">
        <v>278</v>
      </c>
      <c r="B281" s="366"/>
      <c r="C281" s="136"/>
      <c r="D281" s="136"/>
      <c r="E281" s="136"/>
      <c r="F281" s="137"/>
      <c r="G281" s="372"/>
      <c r="H281" s="141"/>
      <c r="I281" s="141"/>
      <c r="J281" s="141"/>
      <c r="K281" s="141"/>
      <c r="L281" s="141"/>
      <c r="M281" s="141"/>
      <c r="N281" s="136"/>
      <c r="O281" s="141"/>
      <c r="P281" s="129"/>
      <c r="Q281" s="129"/>
      <c r="R281" s="342" t="s">
        <v>810</v>
      </c>
      <c r="S281" s="38">
        <v>0.4</v>
      </c>
      <c r="T281" s="39">
        <v>43927</v>
      </c>
      <c r="U281" s="285">
        <v>43969</v>
      </c>
      <c r="V281" s="140"/>
      <c r="W281" s="140"/>
      <c r="X281" s="310"/>
      <c r="Y281" s="310"/>
      <c r="Z281" s="4">
        <v>1</v>
      </c>
      <c r="AA281" s="40" t="s">
        <v>811</v>
      </c>
      <c r="AB281" s="29" t="s">
        <v>64</v>
      </c>
      <c r="AC281" s="29" t="str">
        <f t="shared" si="7"/>
        <v>Terminado</v>
      </c>
      <c r="AD281" s="214"/>
      <c r="AE281" s="94"/>
      <c r="AF281" s="112"/>
      <c r="AG281" s="112"/>
      <c r="AH281" s="188"/>
      <c r="AI281" s="175" t="s">
        <v>1320</v>
      </c>
      <c r="AJ281" s="177" t="s">
        <v>1408</v>
      </c>
    </row>
    <row r="282" spans="1:36" ht="50" x14ac:dyDescent="0.5">
      <c r="A282" s="37">
        <v>279</v>
      </c>
      <c r="B282" s="366"/>
      <c r="C282" s="136"/>
      <c r="D282" s="136"/>
      <c r="E282" s="136"/>
      <c r="F282" s="137"/>
      <c r="G282" s="372"/>
      <c r="H282" s="141"/>
      <c r="I282" s="141"/>
      <c r="J282" s="141"/>
      <c r="K282" s="141"/>
      <c r="L282" s="141"/>
      <c r="M282" s="141"/>
      <c r="N282" s="136"/>
      <c r="O282" s="141"/>
      <c r="P282" s="129"/>
      <c r="Q282" s="129"/>
      <c r="R282" s="339" t="s">
        <v>812</v>
      </c>
      <c r="S282" s="38">
        <v>0.2</v>
      </c>
      <c r="T282" s="39">
        <v>43971</v>
      </c>
      <c r="U282" s="285">
        <v>43980</v>
      </c>
      <c r="V282" s="140"/>
      <c r="W282" s="140"/>
      <c r="X282" s="310"/>
      <c r="Y282" s="310"/>
      <c r="Z282" s="4">
        <v>1</v>
      </c>
      <c r="AA282" s="40" t="s">
        <v>813</v>
      </c>
      <c r="AB282" s="29" t="s">
        <v>64</v>
      </c>
      <c r="AC282" s="29" t="str">
        <f t="shared" si="7"/>
        <v>Terminado</v>
      </c>
      <c r="AD282" s="214"/>
      <c r="AE282" s="94"/>
      <c r="AF282" s="112"/>
      <c r="AG282" s="112"/>
      <c r="AH282" s="188"/>
      <c r="AI282" s="175" t="s">
        <v>1320</v>
      </c>
      <c r="AJ282" s="177" t="s">
        <v>1409</v>
      </c>
    </row>
    <row r="283" spans="1:36" ht="75" x14ac:dyDescent="0.5">
      <c r="A283" s="37">
        <v>280</v>
      </c>
      <c r="B283" s="369"/>
      <c r="C283" s="136"/>
      <c r="D283" s="136"/>
      <c r="E283" s="136"/>
      <c r="F283" s="137"/>
      <c r="G283" s="372"/>
      <c r="H283" s="141"/>
      <c r="I283" s="141"/>
      <c r="J283" s="141"/>
      <c r="K283" s="141"/>
      <c r="L283" s="141"/>
      <c r="M283" s="141"/>
      <c r="N283" s="136"/>
      <c r="O283" s="141"/>
      <c r="P283" s="129"/>
      <c r="Q283" s="129"/>
      <c r="R283" s="339" t="s">
        <v>814</v>
      </c>
      <c r="S283" s="38">
        <v>0.2</v>
      </c>
      <c r="T283" s="39">
        <v>43983</v>
      </c>
      <c r="U283" s="285">
        <v>44000</v>
      </c>
      <c r="V283" s="140"/>
      <c r="W283" s="140"/>
      <c r="X283" s="310"/>
      <c r="Y283" s="310"/>
      <c r="Z283" s="4">
        <v>1</v>
      </c>
      <c r="AA283" s="40" t="s">
        <v>815</v>
      </c>
      <c r="AB283" s="29" t="s">
        <v>64</v>
      </c>
      <c r="AC283" s="29" t="str">
        <f t="shared" si="7"/>
        <v>Terminado</v>
      </c>
      <c r="AD283" s="214"/>
      <c r="AE283" s="94"/>
      <c r="AF283" s="112"/>
      <c r="AG283" s="112"/>
      <c r="AH283" s="162"/>
      <c r="AI283" s="175" t="s">
        <v>1320</v>
      </c>
      <c r="AJ283" s="177" t="s">
        <v>1410</v>
      </c>
    </row>
    <row r="284" spans="1:36" ht="75" x14ac:dyDescent="0.5">
      <c r="A284" s="37">
        <v>281</v>
      </c>
      <c r="B284" s="195" t="s">
        <v>796</v>
      </c>
      <c r="C284" s="102" t="s">
        <v>40</v>
      </c>
      <c r="D284" s="102" t="s">
        <v>41</v>
      </c>
      <c r="E284" s="102" t="s">
        <v>42</v>
      </c>
      <c r="F284" s="107" t="s">
        <v>299</v>
      </c>
      <c r="G284" s="363" t="s">
        <v>816</v>
      </c>
      <c r="H284" s="308" t="s">
        <v>44</v>
      </c>
      <c r="I284" s="308" t="s">
        <v>44</v>
      </c>
      <c r="J284" s="308" t="s">
        <v>44</v>
      </c>
      <c r="K284" s="308" t="s">
        <v>44</v>
      </c>
      <c r="L284" s="308"/>
      <c r="M284" s="308"/>
      <c r="N284" s="102" t="s">
        <v>817</v>
      </c>
      <c r="O284" s="308" t="s">
        <v>82</v>
      </c>
      <c r="P284" s="121">
        <v>43891</v>
      </c>
      <c r="Q284" s="121">
        <f>MAX(U284:U286)</f>
        <v>44166</v>
      </c>
      <c r="R284" s="347" t="s">
        <v>818</v>
      </c>
      <c r="S284" s="52">
        <v>0.4</v>
      </c>
      <c r="T284" s="42">
        <v>43891</v>
      </c>
      <c r="U284" s="284">
        <v>44075</v>
      </c>
      <c r="V284" s="311">
        <v>0.1</v>
      </c>
      <c r="W284" s="311">
        <v>0.5</v>
      </c>
      <c r="X284" s="311">
        <v>0.75</v>
      </c>
      <c r="Y284" s="312">
        <v>1</v>
      </c>
      <c r="Z284" s="4">
        <v>0.6</v>
      </c>
      <c r="AA284" s="5" t="s">
        <v>819</v>
      </c>
      <c r="AB284" s="29" t="s">
        <v>51</v>
      </c>
      <c r="AC284" s="29" t="str">
        <f t="shared" si="7"/>
        <v>En gestión</v>
      </c>
      <c r="AD284" s="212" t="s">
        <v>820</v>
      </c>
      <c r="AE284" s="94">
        <f>(S284*Z284)+(S285*Z285)+(S286*Z286)</f>
        <v>0.51</v>
      </c>
      <c r="AF284" s="112" t="s">
        <v>52</v>
      </c>
      <c r="AG284" s="112" t="str">
        <f t="shared" ref="AG284" si="11">IF(AE284&lt;1%,"Sin iniciar",IF(AE284=100%,"Terminado","En gestión"))</f>
        <v>En gestión</v>
      </c>
      <c r="AH284" s="189" t="s">
        <v>1613</v>
      </c>
      <c r="AI284" s="174" t="s">
        <v>1320</v>
      </c>
      <c r="AJ284" s="206" t="s">
        <v>1411</v>
      </c>
    </row>
    <row r="285" spans="1:36" ht="75" x14ac:dyDescent="0.5">
      <c r="A285" s="37">
        <v>282</v>
      </c>
      <c r="B285" s="387"/>
      <c r="C285" s="102"/>
      <c r="D285" s="102"/>
      <c r="E285" s="102"/>
      <c r="F285" s="107"/>
      <c r="G285" s="363"/>
      <c r="H285" s="308"/>
      <c r="I285" s="308"/>
      <c r="J285" s="308"/>
      <c r="K285" s="308"/>
      <c r="L285" s="308"/>
      <c r="M285" s="308"/>
      <c r="N285" s="102"/>
      <c r="O285" s="308"/>
      <c r="P285" s="121"/>
      <c r="Q285" s="121"/>
      <c r="R285" s="347" t="s">
        <v>821</v>
      </c>
      <c r="S285" s="52">
        <v>0.3</v>
      </c>
      <c r="T285" s="42">
        <v>43891</v>
      </c>
      <c r="U285" s="284">
        <v>44075</v>
      </c>
      <c r="V285" s="309"/>
      <c r="W285" s="309"/>
      <c r="X285" s="309"/>
      <c r="Y285" s="312"/>
      <c r="Z285" s="4">
        <v>0.6</v>
      </c>
      <c r="AA285" s="5" t="s">
        <v>822</v>
      </c>
      <c r="AB285" s="29" t="s">
        <v>51</v>
      </c>
      <c r="AC285" s="29" t="str">
        <f t="shared" si="7"/>
        <v>En gestión</v>
      </c>
      <c r="AD285" s="212"/>
      <c r="AE285" s="94"/>
      <c r="AF285" s="112"/>
      <c r="AG285" s="112"/>
      <c r="AH285" s="190"/>
      <c r="AI285" s="174" t="s">
        <v>1320</v>
      </c>
      <c r="AJ285" s="206" t="s">
        <v>1412</v>
      </c>
    </row>
    <row r="286" spans="1:36" ht="75" x14ac:dyDescent="0.5">
      <c r="A286" s="37">
        <v>283</v>
      </c>
      <c r="B286" s="196"/>
      <c r="C286" s="102"/>
      <c r="D286" s="102"/>
      <c r="E286" s="102"/>
      <c r="F286" s="107"/>
      <c r="G286" s="363"/>
      <c r="H286" s="308"/>
      <c r="I286" s="308"/>
      <c r="J286" s="308"/>
      <c r="K286" s="308"/>
      <c r="L286" s="308"/>
      <c r="M286" s="308"/>
      <c r="N286" s="102"/>
      <c r="O286" s="308"/>
      <c r="P286" s="121"/>
      <c r="Q286" s="121"/>
      <c r="R286" s="347" t="s">
        <v>823</v>
      </c>
      <c r="S286" s="52">
        <v>0.3</v>
      </c>
      <c r="T286" s="42">
        <v>43983</v>
      </c>
      <c r="U286" s="284">
        <v>44166</v>
      </c>
      <c r="V286" s="309"/>
      <c r="W286" s="309"/>
      <c r="X286" s="309"/>
      <c r="Y286" s="312"/>
      <c r="Z286" s="4">
        <v>0.3</v>
      </c>
      <c r="AA286" s="5" t="s">
        <v>824</v>
      </c>
      <c r="AB286" s="29" t="s">
        <v>51</v>
      </c>
      <c r="AC286" s="29" t="str">
        <f t="shared" si="7"/>
        <v>En gestión</v>
      </c>
      <c r="AD286" s="212"/>
      <c r="AE286" s="94"/>
      <c r="AF286" s="112"/>
      <c r="AG286" s="112"/>
      <c r="AH286" s="191"/>
      <c r="AI286" s="174" t="s">
        <v>1320</v>
      </c>
      <c r="AJ286" s="206" t="s">
        <v>1413</v>
      </c>
    </row>
    <row r="287" spans="1:36" ht="125" x14ac:dyDescent="0.5">
      <c r="A287" s="37">
        <v>284</v>
      </c>
      <c r="B287" s="364" t="s">
        <v>796</v>
      </c>
      <c r="C287" s="136" t="s">
        <v>57</v>
      </c>
      <c r="D287" s="136" t="s">
        <v>58</v>
      </c>
      <c r="E287" s="136" t="s">
        <v>42</v>
      </c>
      <c r="F287" s="137" t="s">
        <v>299</v>
      </c>
      <c r="G287" s="372" t="s">
        <v>825</v>
      </c>
      <c r="H287" s="141" t="s">
        <v>44</v>
      </c>
      <c r="I287" s="141" t="s">
        <v>44</v>
      </c>
      <c r="J287" s="141" t="s">
        <v>44</v>
      </c>
      <c r="K287" s="141" t="s">
        <v>44</v>
      </c>
      <c r="L287" s="141"/>
      <c r="M287" s="141"/>
      <c r="N287" s="136" t="s">
        <v>826</v>
      </c>
      <c r="O287" s="136" t="s">
        <v>179</v>
      </c>
      <c r="P287" s="129">
        <v>43876</v>
      </c>
      <c r="Q287" s="129">
        <f>MAX(U287:U290)</f>
        <v>44104</v>
      </c>
      <c r="R287" s="342" t="s">
        <v>827</v>
      </c>
      <c r="S287" s="38">
        <v>0.25</v>
      </c>
      <c r="T287" s="39">
        <v>43876</v>
      </c>
      <c r="U287" s="285">
        <v>44104</v>
      </c>
      <c r="V287" s="134">
        <v>0.3</v>
      </c>
      <c r="W287" s="134">
        <v>0.6</v>
      </c>
      <c r="X287" s="134">
        <v>1</v>
      </c>
      <c r="Y287" s="134"/>
      <c r="Z287" s="4">
        <v>0.6</v>
      </c>
      <c r="AA287" s="40" t="s">
        <v>828</v>
      </c>
      <c r="AB287" s="29" t="s">
        <v>51</v>
      </c>
      <c r="AC287" s="29" t="str">
        <f t="shared" si="7"/>
        <v>En gestión</v>
      </c>
      <c r="AD287" s="214" t="s">
        <v>829</v>
      </c>
      <c r="AE287" s="84">
        <f>(S287*Z287)+(S288*Z288)+(S289*Z289)+(S290*Z290)</f>
        <v>0.6</v>
      </c>
      <c r="AF287" s="112" t="s">
        <v>52</v>
      </c>
      <c r="AG287" s="112" t="str">
        <f t="shared" ref="AG287" si="12">IF(AE287&lt;1%,"Sin iniciar",IF(AE287=100%,"Terminado","En gestión"))</f>
        <v>En gestión</v>
      </c>
      <c r="AH287" s="161" t="s">
        <v>1613</v>
      </c>
      <c r="AI287" s="175" t="s">
        <v>1320</v>
      </c>
      <c r="AJ287" s="177" t="s">
        <v>1414</v>
      </c>
    </row>
    <row r="288" spans="1:36" ht="125" x14ac:dyDescent="0.5">
      <c r="A288" s="37">
        <v>285</v>
      </c>
      <c r="B288" s="366"/>
      <c r="C288" s="136"/>
      <c r="D288" s="136"/>
      <c r="E288" s="136"/>
      <c r="F288" s="137"/>
      <c r="G288" s="372"/>
      <c r="H288" s="141"/>
      <c r="I288" s="141"/>
      <c r="J288" s="141"/>
      <c r="K288" s="141"/>
      <c r="L288" s="141"/>
      <c r="M288" s="141"/>
      <c r="N288" s="136"/>
      <c r="O288" s="136"/>
      <c r="P288" s="129"/>
      <c r="Q288" s="129"/>
      <c r="R288" s="342" t="s">
        <v>830</v>
      </c>
      <c r="S288" s="38">
        <v>0.25</v>
      </c>
      <c r="T288" s="39">
        <v>43876</v>
      </c>
      <c r="U288" s="285">
        <v>44104</v>
      </c>
      <c r="V288" s="134"/>
      <c r="W288" s="134"/>
      <c r="X288" s="134"/>
      <c r="Y288" s="134"/>
      <c r="Z288" s="4">
        <v>0.6</v>
      </c>
      <c r="AA288" s="40" t="s">
        <v>828</v>
      </c>
      <c r="AB288" s="29" t="s">
        <v>51</v>
      </c>
      <c r="AC288" s="29" t="str">
        <f t="shared" si="7"/>
        <v>En gestión</v>
      </c>
      <c r="AD288" s="214"/>
      <c r="AE288" s="84"/>
      <c r="AF288" s="112"/>
      <c r="AG288" s="112"/>
      <c r="AH288" s="188"/>
      <c r="AI288" s="175" t="s">
        <v>1320</v>
      </c>
      <c r="AJ288" s="177" t="s">
        <v>1414</v>
      </c>
    </row>
    <row r="289" spans="1:36" ht="125" x14ac:dyDescent="0.5">
      <c r="A289" s="37">
        <v>286</v>
      </c>
      <c r="B289" s="366"/>
      <c r="C289" s="136"/>
      <c r="D289" s="136"/>
      <c r="E289" s="136"/>
      <c r="F289" s="137"/>
      <c r="G289" s="372"/>
      <c r="H289" s="141"/>
      <c r="I289" s="141"/>
      <c r="J289" s="141"/>
      <c r="K289" s="141"/>
      <c r="L289" s="141"/>
      <c r="M289" s="141"/>
      <c r="N289" s="136"/>
      <c r="O289" s="136"/>
      <c r="P289" s="129"/>
      <c r="Q289" s="129"/>
      <c r="R289" s="342" t="s">
        <v>831</v>
      </c>
      <c r="S289" s="38">
        <v>0.25</v>
      </c>
      <c r="T289" s="39">
        <v>43876</v>
      </c>
      <c r="U289" s="285">
        <v>44104</v>
      </c>
      <c r="V289" s="134"/>
      <c r="W289" s="134"/>
      <c r="X289" s="134"/>
      <c r="Y289" s="134"/>
      <c r="Z289" s="4">
        <v>0.6</v>
      </c>
      <c r="AA289" s="40" t="s">
        <v>828</v>
      </c>
      <c r="AB289" s="29" t="s">
        <v>51</v>
      </c>
      <c r="AC289" s="29" t="str">
        <f t="shared" si="7"/>
        <v>En gestión</v>
      </c>
      <c r="AD289" s="214"/>
      <c r="AE289" s="84"/>
      <c r="AF289" s="112"/>
      <c r="AG289" s="112"/>
      <c r="AH289" s="188"/>
      <c r="AI289" s="175" t="s">
        <v>1320</v>
      </c>
      <c r="AJ289" s="177" t="s">
        <v>1414</v>
      </c>
    </row>
    <row r="290" spans="1:36" ht="125" x14ac:dyDescent="0.5">
      <c r="A290" s="37">
        <v>287</v>
      </c>
      <c r="B290" s="369"/>
      <c r="C290" s="136"/>
      <c r="D290" s="136"/>
      <c r="E290" s="136"/>
      <c r="F290" s="137"/>
      <c r="G290" s="372"/>
      <c r="H290" s="141"/>
      <c r="I290" s="141"/>
      <c r="J290" s="141"/>
      <c r="K290" s="141"/>
      <c r="L290" s="141"/>
      <c r="M290" s="141"/>
      <c r="N290" s="136"/>
      <c r="O290" s="136"/>
      <c r="P290" s="129"/>
      <c r="Q290" s="129"/>
      <c r="R290" s="342" t="s">
        <v>832</v>
      </c>
      <c r="S290" s="38">
        <v>0.25</v>
      </c>
      <c r="T290" s="39">
        <v>43876</v>
      </c>
      <c r="U290" s="285">
        <v>44104</v>
      </c>
      <c r="V290" s="134"/>
      <c r="W290" s="134"/>
      <c r="X290" s="134"/>
      <c r="Y290" s="134"/>
      <c r="Z290" s="4">
        <v>0.6</v>
      </c>
      <c r="AA290" s="40" t="s">
        <v>828</v>
      </c>
      <c r="AB290" s="29" t="s">
        <v>51</v>
      </c>
      <c r="AC290" s="29" t="str">
        <f t="shared" si="7"/>
        <v>En gestión</v>
      </c>
      <c r="AD290" s="214"/>
      <c r="AE290" s="84"/>
      <c r="AF290" s="112"/>
      <c r="AG290" s="112"/>
      <c r="AH290" s="162"/>
      <c r="AI290" s="175" t="s">
        <v>1320</v>
      </c>
      <c r="AJ290" s="177" t="s">
        <v>1414</v>
      </c>
    </row>
    <row r="291" spans="1:36" ht="175" x14ac:dyDescent="0.5">
      <c r="A291" s="37">
        <v>288</v>
      </c>
      <c r="B291" s="195" t="s">
        <v>796</v>
      </c>
      <c r="C291" s="102" t="s">
        <v>40</v>
      </c>
      <c r="D291" s="102" t="s">
        <v>41</v>
      </c>
      <c r="E291" s="102" t="s">
        <v>42</v>
      </c>
      <c r="F291" s="107" t="s">
        <v>299</v>
      </c>
      <c r="G291" s="363" t="s">
        <v>833</v>
      </c>
      <c r="H291" s="308" t="s">
        <v>44</v>
      </c>
      <c r="I291" s="308" t="s">
        <v>44</v>
      </c>
      <c r="J291" s="308" t="s">
        <v>44</v>
      </c>
      <c r="K291" s="308" t="s">
        <v>44</v>
      </c>
      <c r="L291" s="308"/>
      <c r="M291" s="308"/>
      <c r="N291" s="102" t="s">
        <v>834</v>
      </c>
      <c r="O291" s="102" t="s">
        <v>46</v>
      </c>
      <c r="P291" s="121">
        <v>43922</v>
      </c>
      <c r="Q291" s="121">
        <f>MAX(U291:U294)</f>
        <v>44195</v>
      </c>
      <c r="R291" s="340" t="s">
        <v>835</v>
      </c>
      <c r="S291" s="52">
        <v>0.1</v>
      </c>
      <c r="T291" s="41">
        <v>43922</v>
      </c>
      <c r="U291" s="286">
        <v>43981</v>
      </c>
      <c r="V291" s="312">
        <v>0</v>
      </c>
      <c r="W291" s="312">
        <v>0.3</v>
      </c>
      <c r="X291" s="312">
        <v>0.7</v>
      </c>
      <c r="Y291" s="312">
        <v>1</v>
      </c>
      <c r="Z291" s="4">
        <v>1</v>
      </c>
      <c r="AA291" s="5" t="s">
        <v>836</v>
      </c>
      <c r="AB291" s="29" t="s">
        <v>64</v>
      </c>
      <c r="AC291" s="29" t="str">
        <f t="shared" si="7"/>
        <v>Terminado</v>
      </c>
      <c r="AD291" s="212" t="s">
        <v>837</v>
      </c>
      <c r="AE291" s="84">
        <f>(S291*Z291)+(S292*Z292)+(S293*Z293)+(S294*Z294)</f>
        <v>0.26</v>
      </c>
      <c r="AF291" s="112" t="s">
        <v>52</v>
      </c>
      <c r="AG291" s="112" t="str">
        <f t="shared" ref="AG291" si="13">IF(AE291&lt;1%,"Sin iniciar",IF(AE291=100%,"Terminado","En gestión"))</f>
        <v>En gestión</v>
      </c>
      <c r="AH291" s="189" t="s">
        <v>1613</v>
      </c>
      <c r="AI291" s="174" t="s">
        <v>1320</v>
      </c>
      <c r="AJ291" s="206" t="s">
        <v>1415</v>
      </c>
    </row>
    <row r="292" spans="1:36" ht="150" x14ac:dyDescent="0.5">
      <c r="A292" s="37">
        <v>289</v>
      </c>
      <c r="B292" s="387"/>
      <c r="C292" s="102"/>
      <c r="D292" s="102"/>
      <c r="E292" s="102"/>
      <c r="F292" s="107"/>
      <c r="G292" s="363"/>
      <c r="H292" s="308"/>
      <c r="I292" s="308"/>
      <c r="J292" s="308"/>
      <c r="K292" s="308"/>
      <c r="L292" s="308"/>
      <c r="M292" s="308"/>
      <c r="N292" s="102"/>
      <c r="O292" s="102"/>
      <c r="P292" s="121"/>
      <c r="Q292" s="121"/>
      <c r="R292" s="340" t="s">
        <v>838</v>
      </c>
      <c r="S292" s="52">
        <v>0.2</v>
      </c>
      <c r="T292" s="41">
        <v>43983</v>
      </c>
      <c r="U292" s="286">
        <v>44042</v>
      </c>
      <c r="V292" s="312"/>
      <c r="W292" s="312"/>
      <c r="X292" s="312"/>
      <c r="Y292" s="312"/>
      <c r="Z292" s="4">
        <v>0.8</v>
      </c>
      <c r="AA292" s="5" t="s">
        <v>839</v>
      </c>
      <c r="AB292" s="29" t="s">
        <v>51</v>
      </c>
      <c r="AC292" s="29" t="str">
        <f t="shared" si="7"/>
        <v>En gestión</v>
      </c>
      <c r="AD292" s="212"/>
      <c r="AE292" s="84"/>
      <c r="AF292" s="112"/>
      <c r="AG292" s="112"/>
      <c r="AH292" s="190"/>
      <c r="AI292" s="174" t="s">
        <v>1320</v>
      </c>
      <c r="AJ292" s="206" t="s">
        <v>1416</v>
      </c>
    </row>
    <row r="293" spans="1:36" ht="50" x14ac:dyDescent="0.5">
      <c r="A293" s="37">
        <v>290</v>
      </c>
      <c r="B293" s="387"/>
      <c r="C293" s="102"/>
      <c r="D293" s="102"/>
      <c r="E293" s="102"/>
      <c r="F293" s="107"/>
      <c r="G293" s="363"/>
      <c r="H293" s="308"/>
      <c r="I293" s="308"/>
      <c r="J293" s="308"/>
      <c r="K293" s="308"/>
      <c r="L293" s="308"/>
      <c r="M293" s="308"/>
      <c r="N293" s="102"/>
      <c r="O293" s="102"/>
      <c r="P293" s="121"/>
      <c r="Q293" s="121"/>
      <c r="R293" s="341" t="s">
        <v>840</v>
      </c>
      <c r="S293" s="52">
        <v>0.3</v>
      </c>
      <c r="T293" s="41">
        <v>44044</v>
      </c>
      <c r="U293" s="286">
        <v>44134</v>
      </c>
      <c r="V293" s="312"/>
      <c r="W293" s="312"/>
      <c r="X293" s="312"/>
      <c r="Y293" s="312"/>
      <c r="Z293" s="4">
        <v>0</v>
      </c>
      <c r="AA293" s="5" t="s">
        <v>78</v>
      </c>
      <c r="AB293" s="29" t="s">
        <v>79</v>
      </c>
      <c r="AC293" s="29" t="str">
        <f t="shared" si="7"/>
        <v>Sin Iniciar</v>
      </c>
      <c r="AD293" s="212"/>
      <c r="AE293" s="84"/>
      <c r="AF293" s="112"/>
      <c r="AG293" s="112"/>
      <c r="AH293" s="190"/>
      <c r="AI293" s="174" t="s">
        <v>1323</v>
      </c>
      <c r="AJ293" s="206" t="s">
        <v>1338</v>
      </c>
    </row>
    <row r="294" spans="1:36" ht="50" x14ac:dyDescent="0.5">
      <c r="A294" s="37">
        <v>291</v>
      </c>
      <c r="B294" s="196"/>
      <c r="C294" s="102"/>
      <c r="D294" s="102"/>
      <c r="E294" s="102"/>
      <c r="F294" s="107"/>
      <c r="G294" s="363"/>
      <c r="H294" s="308"/>
      <c r="I294" s="308"/>
      <c r="J294" s="308"/>
      <c r="K294" s="308"/>
      <c r="L294" s="308"/>
      <c r="M294" s="308"/>
      <c r="N294" s="102"/>
      <c r="O294" s="102"/>
      <c r="P294" s="121"/>
      <c r="Q294" s="121"/>
      <c r="R294" s="341" t="s">
        <v>841</v>
      </c>
      <c r="S294" s="52">
        <v>0.4</v>
      </c>
      <c r="T294" s="41">
        <v>44075</v>
      </c>
      <c r="U294" s="286">
        <v>44195</v>
      </c>
      <c r="V294" s="312"/>
      <c r="W294" s="312"/>
      <c r="X294" s="312"/>
      <c r="Y294" s="312"/>
      <c r="Z294" s="4">
        <v>0</v>
      </c>
      <c r="AA294" s="5" t="s">
        <v>78</v>
      </c>
      <c r="AB294" s="29" t="s">
        <v>79</v>
      </c>
      <c r="AC294" s="29" t="str">
        <f t="shared" si="7"/>
        <v>Sin Iniciar</v>
      </c>
      <c r="AD294" s="212"/>
      <c r="AE294" s="84"/>
      <c r="AF294" s="112"/>
      <c r="AG294" s="112"/>
      <c r="AH294" s="191"/>
      <c r="AI294" s="174" t="s">
        <v>1323</v>
      </c>
      <c r="AJ294" s="206" t="s">
        <v>1338</v>
      </c>
    </row>
    <row r="295" spans="1:36" ht="75" x14ac:dyDescent="0.5">
      <c r="A295" s="37">
        <v>292</v>
      </c>
      <c r="B295" s="364" t="s">
        <v>796</v>
      </c>
      <c r="C295" s="136" t="s">
        <v>40</v>
      </c>
      <c r="D295" s="136" t="s">
        <v>41</v>
      </c>
      <c r="E295" s="136" t="s">
        <v>42</v>
      </c>
      <c r="F295" s="137" t="s">
        <v>299</v>
      </c>
      <c r="G295" s="372" t="s">
        <v>842</v>
      </c>
      <c r="H295" s="141" t="s">
        <v>44</v>
      </c>
      <c r="I295" s="141" t="s">
        <v>44</v>
      </c>
      <c r="J295" s="141" t="s">
        <v>44</v>
      </c>
      <c r="K295" s="141" t="s">
        <v>44</v>
      </c>
      <c r="L295" s="141"/>
      <c r="M295" s="141"/>
      <c r="N295" s="136" t="s">
        <v>843</v>
      </c>
      <c r="O295" s="136" t="s">
        <v>82</v>
      </c>
      <c r="P295" s="129">
        <v>43907</v>
      </c>
      <c r="Q295" s="129">
        <f>MAX(U295:U297)</f>
        <v>44186</v>
      </c>
      <c r="R295" s="342" t="s">
        <v>844</v>
      </c>
      <c r="S295" s="38">
        <v>0.1</v>
      </c>
      <c r="T295" s="39">
        <v>43907</v>
      </c>
      <c r="U295" s="285">
        <v>43938</v>
      </c>
      <c r="V295" s="134">
        <v>0.05</v>
      </c>
      <c r="W295" s="134">
        <v>0.5</v>
      </c>
      <c r="X295" s="134">
        <v>0.7</v>
      </c>
      <c r="Y295" s="134">
        <v>1</v>
      </c>
      <c r="Z295" s="4">
        <v>1</v>
      </c>
      <c r="AA295" s="40" t="s">
        <v>845</v>
      </c>
      <c r="AB295" s="29" t="s">
        <v>64</v>
      </c>
      <c r="AC295" s="29" t="str">
        <f t="shared" si="7"/>
        <v>Terminado</v>
      </c>
      <c r="AD295" s="214" t="s">
        <v>846</v>
      </c>
      <c r="AE295" s="84">
        <f>(S295*Z295)+(S296*Z296)+(S297*Z297)</f>
        <v>0.27500000000000002</v>
      </c>
      <c r="AF295" s="112" t="s">
        <v>52</v>
      </c>
      <c r="AG295" s="112" t="str">
        <f t="shared" ref="AG295" si="14">IF(AE295&lt;1%,"Sin iniciar",IF(AE295=100%,"Terminado","En gestión"))</f>
        <v>En gestión</v>
      </c>
      <c r="AH295" s="161" t="s">
        <v>1613</v>
      </c>
      <c r="AI295" s="175" t="s">
        <v>1320</v>
      </c>
      <c r="AJ295" s="177" t="s">
        <v>1417</v>
      </c>
    </row>
    <row r="296" spans="1:36" ht="165" customHeight="1" x14ac:dyDescent="0.5">
      <c r="A296" s="37">
        <v>293</v>
      </c>
      <c r="B296" s="366"/>
      <c r="C296" s="136"/>
      <c r="D296" s="136"/>
      <c r="E296" s="136"/>
      <c r="F296" s="137"/>
      <c r="G296" s="372"/>
      <c r="H296" s="141"/>
      <c r="I296" s="141"/>
      <c r="J296" s="141"/>
      <c r="K296" s="141"/>
      <c r="L296" s="141"/>
      <c r="M296" s="141"/>
      <c r="N296" s="136"/>
      <c r="O296" s="136"/>
      <c r="P296" s="129"/>
      <c r="Q296" s="129"/>
      <c r="R296" s="342" t="s">
        <v>847</v>
      </c>
      <c r="S296" s="38">
        <v>0.25</v>
      </c>
      <c r="T296" s="39">
        <v>43941</v>
      </c>
      <c r="U296" s="285">
        <v>44043</v>
      </c>
      <c r="V296" s="134"/>
      <c r="W296" s="134"/>
      <c r="X296" s="134"/>
      <c r="Y296" s="134"/>
      <c r="Z296" s="4">
        <v>0.7</v>
      </c>
      <c r="AA296" s="40" t="s">
        <v>848</v>
      </c>
      <c r="AB296" s="29" t="s">
        <v>51</v>
      </c>
      <c r="AC296" s="29" t="str">
        <f t="shared" si="7"/>
        <v>En gestión</v>
      </c>
      <c r="AD296" s="214" t="s">
        <v>849</v>
      </c>
      <c r="AE296" s="84"/>
      <c r="AF296" s="112"/>
      <c r="AG296" s="112"/>
      <c r="AH296" s="188"/>
      <c r="AI296" s="175" t="s">
        <v>1320</v>
      </c>
      <c r="AJ296" s="177" t="s">
        <v>1418</v>
      </c>
    </row>
    <row r="297" spans="1:36" ht="143" customHeight="1" x14ac:dyDescent="0.5">
      <c r="A297" s="37">
        <v>294</v>
      </c>
      <c r="B297" s="369"/>
      <c r="C297" s="136"/>
      <c r="D297" s="136"/>
      <c r="E297" s="136"/>
      <c r="F297" s="137"/>
      <c r="G297" s="372"/>
      <c r="H297" s="141"/>
      <c r="I297" s="141"/>
      <c r="J297" s="141"/>
      <c r="K297" s="141"/>
      <c r="L297" s="141"/>
      <c r="M297" s="141"/>
      <c r="N297" s="136"/>
      <c r="O297" s="136"/>
      <c r="P297" s="129"/>
      <c r="Q297" s="129"/>
      <c r="R297" s="342" t="s">
        <v>850</v>
      </c>
      <c r="S297" s="38">
        <v>0.65</v>
      </c>
      <c r="T297" s="39">
        <v>44046</v>
      </c>
      <c r="U297" s="285">
        <v>44186</v>
      </c>
      <c r="V297" s="134"/>
      <c r="W297" s="134"/>
      <c r="X297" s="134"/>
      <c r="Y297" s="134"/>
      <c r="Z297" s="4">
        <v>0</v>
      </c>
      <c r="AA297" s="40" t="s">
        <v>78</v>
      </c>
      <c r="AB297" s="29" t="s">
        <v>79</v>
      </c>
      <c r="AC297" s="29" t="str">
        <f t="shared" si="7"/>
        <v>Sin Iniciar</v>
      </c>
      <c r="AD297" s="214" t="s">
        <v>849</v>
      </c>
      <c r="AE297" s="84"/>
      <c r="AF297" s="112"/>
      <c r="AG297" s="112"/>
      <c r="AH297" s="162"/>
      <c r="AI297" s="175" t="s">
        <v>1323</v>
      </c>
      <c r="AJ297" s="177" t="s">
        <v>1338</v>
      </c>
    </row>
    <row r="298" spans="1:36" ht="75" x14ac:dyDescent="0.5">
      <c r="A298" s="37">
        <v>295</v>
      </c>
      <c r="B298" s="195" t="s">
        <v>796</v>
      </c>
      <c r="C298" s="102" t="s">
        <v>40</v>
      </c>
      <c r="D298" s="102" t="s">
        <v>41</v>
      </c>
      <c r="E298" s="102" t="s">
        <v>42</v>
      </c>
      <c r="F298" s="107" t="s">
        <v>299</v>
      </c>
      <c r="G298" s="363" t="s">
        <v>842</v>
      </c>
      <c r="H298" s="308" t="s">
        <v>44</v>
      </c>
      <c r="I298" s="308" t="s">
        <v>44</v>
      </c>
      <c r="J298" s="308" t="s">
        <v>44</v>
      </c>
      <c r="K298" s="308" t="s">
        <v>44</v>
      </c>
      <c r="L298" s="308"/>
      <c r="M298" s="308"/>
      <c r="N298" s="102" t="s">
        <v>851</v>
      </c>
      <c r="O298" s="102" t="s">
        <v>82</v>
      </c>
      <c r="P298" s="121">
        <v>43878</v>
      </c>
      <c r="Q298" s="121">
        <f>MAX(U298:U300)</f>
        <v>44186</v>
      </c>
      <c r="R298" s="340" t="s">
        <v>844</v>
      </c>
      <c r="S298" s="52">
        <v>0.1</v>
      </c>
      <c r="T298" s="41">
        <v>43878</v>
      </c>
      <c r="U298" s="286">
        <v>43903</v>
      </c>
      <c r="V298" s="312">
        <v>0.2</v>
      </c>
      <c r="W298" s="312">
        <v>0.45</v>
      </c>
      <c r="X298" s="312">
        <v>0.7</v>
      </c>
      <c r="Y298" s="312">
        <v>1</v>
      </c>
      <c r="Z298" s="4">
        <v>1</v>
      </c>
      <c r="AA298" s="5" t="s">
        <v>94</v>
      </c>
      <c r="AB298" s="29" t="s">
        <v>64</v>
      </c>
      <c r="AC298" s="29" t="str">
        <f t="shared" si="7"/>
        <v>Terminado</v>
      </c>
      <c r="AD298" s="212" t="s">
        <v>852</v>
      </c>
      <c r="AE298" s="84">
        <f>(S298*Z298)+(S299*Z299)+(S300*Z300)</f>
        <v>0.56000000000000005</v>
      </c>
      <c r="AF298" s="112" t="s">
        <v>52</v>
      </c>
      <c r="AG298" s="112" t="str">
        <f t="shared" ref="AG298" si="15">IF(AE298&lt;1%,"Sin iniciar",IF(AE298=100%,"Terminado","En gestión"))</f>
        <v>En gestión</v>
      </c>
      <c r="AH298" s="189" t="s">
        <v>1613</v>
      </c>
      <c r="AI298" s="174" t="s">
        <v>1320</v>
      </c>
      <c r="AJ298" s="206" t="s">
        <v>1419</v>
      </c>
    </row>
    <row r="299" spans="1:36" ht="75" x14ac:dyDescent="0.5">
      <c r="A299" s="37">
        <v>296</v>
      </c>
      <c r="B299" s="387"/>
      <c r="C299" s="102"/>
      <c r="D299" s="102"/>
      <c r="E299" s="102"/>
      <c r="F299" s="107"/>
      <c r="G299" s="363"/>
      <c r="H299" s="308"/>
      <c r="I299" s="308"/>
      <c r="J299" s="308"/>
      <c r="K299" s="308"/>
      <c r="L299" s="308"/>
      <c r="M299" s="308"/>
      <c r="N299" s="102"/>
      <c r="O299" s="102"/>
      <c r="P299" s="121"/>
      <c r="Q299" s="121"/>
      <c r="R299" s="340" t="s">
        <v>847</v>
      </c>
      <c r="S299" s="52">
        <v>0.25</v>
      </c>
      <c r="T299" s="41">
        <v>43906</v>
      </c>
      <c r="U299" s="286">
        <v>44043</v>
      </c>
      <c r="V299" s="312"/>
      <c r="W299" s="312"/>
      <c r="X299" s="312"/>
      <c r="Y299" s="312"/>
      <c r="Z299" s="4">
        <v>0.8</v>
      </c>
      <c r="AA299" s="5" t="s">
        <v>853</v>
      </c>
      <c r="AB299" s="29" t="s">
        <v>51</v>
      </c>
      <c r="AC299" s="29" t="str">
        <f t="shared" si="7"/>
        <v>En gestión</v>
      </c>
      <c r="AD299" s="212"/>
      <c r="AE299" s="84"/>
      <c r="AF299" s="112"/>
      <c r="AG299" s="112"/>
      <c r="AH299" s="190"/>
      <c r="AI299" s="174" t="s">
        <v>1320</v>
      </c>
      <c r="AJ299" s="206" t="s">
        <v>1420</v>
      </c>
    </row>
    <row r="300" spans="1:36" ht="75" x14ac:dyDescent="0.5">
      <c r="A300" s="37">
        <v>297</v>
      </c>
      <c r="B300" s="196"/>
      <c r="C300" s="102"/>
      <c r="D300" s="102"/>
      <c r="E300" s="102"/>
      <c r="F300" s="107"/>
      <c r="G300" s="363"/>
      <c r="H300" s="308"/>
      <c r="I300" s="308"/>
      <c r="J300" s="308"/>
      <c r="K300" s="308"/>
      <c r="L300" s="308"/>
      <c r="M300" s="308"/>
      <c r="N300" s="102"/>
      <c r="O300" s="102"/>
      <c r="P300" s="121"/>
      <c r="Q300" s="121"/>
      <c r="R300" s="340" t="s">
        <v>854</v>
      </c>
      <c r="S300" s="52">
        <v>0.65</v>
      </c>
      <c r="T300" s="41">
        <v>44046</v>
      </c>
      <c r="U300" s="286">
        <v>44186</v>
      </c>
      <c r="V300" s="312"/>
      <c r="W300" s="312"/>
      <c r="X300" s="312"/>
      <c r="Y300" s="312"/>
      <c r="Z300" s="4">
        <v>0.4</v>
      </c>
      <c r="AA300" s="5" t="s">
        <v>855</v>
      </c>
      <c r="AB300" s="29" t="s">
        <v>79</v>
      </c>
      <c r="AC300" s="29" t="str">
        <f t="shared" si="7"/>
        <v>En gestión</v>
      </c>
      <c r="AD300" s="212"/>
      <c r="AE300" s="84"/>
      <c r="AF300" s="112"/>
      <c r="AG300" s="112"/>
      <c r="AH300" s="191"/>
      <c r="AI300" s="174" t="s">
        <v>1320</v>
      </c>
      <c r="AJ300" s="206" t="s">
        <v>1421</v>
      </c>
    </row>
    <row r="301" spans="1:36" ht="50" x14ac:dyDescent="0.5">
      <c r="A301" s="37">
        <v>298</v>
      </c>
      <c r="B301" s="364" t="s">
        <v>796</v>
      </c>
      <c r="C301" s="136" t="s">
        <v>40</v>
      </c>
      <c r="D301" s="136" t="s">
        <v>41</v>
      </c>
      <c r="E301" s="136" t="s">
        <v>42</v>
      </c>
      <c r="F301" s="137" t="s">
        <v>299</v>
      </c>
      <c r="G301" s="372" t="s">
        <v>842</v>
      </c>
      <c r="H301" s="141" t="s">
        <v>44</v>
      </c>
      <c r="I301" s="141" t="s">
        <v>44</v>
      </c>
      <c r="J301" s="141" t="s">
        <v>44</v>
      </c>
      <c r="K301" s="141" t="s">
        <v>44</v>
      </c>
      <c r="L301" s="141"/>
      <c r="M301" s="141"/>
      <c r="N301" s="136" t="s">
        <v>856</v>
      </c>
      <c r="O301" s="136" t="s">
        <v>82</v>
      </c>
      <c r="P301" s="129">
        <v>43878</v>
      </c>
      <c r="Q301" s="129">
        <f>MAX(U301:U303)</f>
        <v>44186</v>
      </c>
      <c r="R301" s="342" t="s">
        <v>844</v>
      </c>
      <c r="S301" s="38">
        <v>0.1</v>
      </c>
      <c r="T301" s="39">
        <v>43878</v>
      </c>
      <c r="U301" s="285">
        <v>43903</v>
      </c>
      <c r="V301" s="134">
        <v>0.2</v>
      </c>
      <c r="W301" s="134">
        <v>0.45</v>
      </c>
      <c r="X301" s="134">
        <v>0.7</v>
      </c>
      <c r="Y301" s="134">
        <v>1</v>
      </c>
      <c r="Z301" s="4">
        <v>1</v>
      </c>
      <c r="AA301" s="40" t="s">
        <v>94</v>
      </c>
      <c r="AB301" s="29" t="s">
        <v>64</v>
      </c>
      <c r="AC301" s="29" t="str">
        <f t="shared" si="7"/>
        <v>Terminado</v>
      </c>
      <c r="AD301" s="214" t="s">
        <v>857</v>
      </c>
      <c r="AE301" s="84">
        <f>(S301*Z301)+(S302*Z302)+(S303*Z303)</f>
        <v>0.56000000000000005</v>
      </c>
      <c r="AF301" s="112" t="s">
        <v>52</v>
      </c>
      <c r="AG301" s="112" t="str">
        <f t="shared" ref="AG301" si="16">IF(AE301&lt;1%,"Sin iniciar",IF(AE301=100%,"Terminado","En gestión"))</f>
        <v>En gestión</v>
      </c>
      <c r="AH301" s="161" t="s">
        <v>1613</v>
      </c>
      <c r="AI301" s="175" t="s">
        <v>1320</v>
      </c>
      <c r="AJ301" s="177" t="s">
        <v>1422</v>
      </c>
    </row>
    <row r="302" spans="1:36" ht="75" x14ac:dyDescent="0.5">
      <c r="A302" s="37">
        <v>299</v>
      </c>
      <c r="B302" s="366"/>
      <c r="C302" s="136"/>
      <c r="D302" s="136"/>
      <c r="E302" s="136"/>
      <c r="F302" s="137"/>
      <c r="G302" s="372"/>
      <c r="H302" s="141"/>
      <c r="I302" s="141"/>
      <c r="J302" s="141"/>
      <c r="K302" s="141"/>
      <c r="L302" s="141"/>
      <c r="M302" s="141"/>
      <c r="N302" s="136"/>
      <c r="O302" s="136"/>
      <c r="P302" s="129"/>
      <c r="Q302" s="129"/>
      <c r="R302" s="342" t="s">
        <v>847</v>
      </c>
      <c r="S302" s="38">
        <v>0.25</v>
      </c>
      <c r="T302" s="39">
        <v>43906</v>
      </c>
      <c r="U302" s="285">
        <v>44043</v>
      </c>
      <c r="V302" s="134"/>
      <c r="W302" s="134"/>
      <c r="X302" s="134"/>
      <c r="Y302" s="134"/>
      <c r="Z302" s="4">
        <v>0.8</v>
      </c>
      <c r="AA302" s="40" t="s">
        <v>858</v>
      </c>
      <c r="AB302" s="29" t="s">
        <v>51</v>
      </c>
      <c r="AC302" s="29" t="str">
        <f t="shared" si="7"/>
        <v>En gestión</v>
      </c>
      <c r="AD302" s="214"/>
      <c r="AE302" s="84"/>
      <c r="AF302" s="112"/>
      <c r="AG302" s="112"/>
      <c r="AH302" s="188"/>
      <c r="AI302" s="175" t="s">
        <v>1320</v>
      </c>
      <c r="AJ302" s="177" t="s">
        <v>1423</v>
      </c>
    </row>
    <row r="303" spans="1:36" ht="75" x14ac:dyDescent="0.5">
      <c r="A303" s="37">
        <v>300</v>
      </c>
      <c r="B303" s="369"/>
      <c r="C303" s="136"/>
      <c r="D303" s="136"/>
      <c r="E303" s="136"/>
      <c r="F303" s="137"/>
      <c r="G303" s="372"/>
      <c r="H303" s="141"/>
      <c r="I303" s="141"/>
      <c r="J303" s="141"/>
      <c r="K303" s="141"/>
      <c r="L303" s="141"/>
      <c r="M303" s="141"/>
      <c r="N303" s="136"/>
      <c r="O303" s="136"/>
      <c r="P303" s="129"/>
      <c r="Q303" s="129"/>
      <c r="R303" s="342" t="s">
        <v>854</v>
      </c>
      <c r="S303" s="38">
        <v>0.65</v>
      </c>
      <c r="T303" s="39">
        <v>44046</v>
      </c>
      <c r="U303" s="285">
        <v>44186</v>
      </c>
      <c r="V303" s="134"/>
      <c r="W303" s="134"/>
      <c r="X303" s="134"/>
      <c r="Y303" s="134"/>
      <c r="Z303" s="4">
        <v>0.4</v>
      </c>
      <c r="AA303" s="40" t="s">
        <v>859</v>
      </c>
      <c r="AB303" s="29" t="s">
        <v>79</v>
      </c>
      <c r="AC303" s="29" t="str">
        <f t="shared" si="7"/>
        <v>En gestión</v>
      </c>
      <c r="AD303" s="214"/>
      <c r="AE303" s="84"/>
      <c r="AF303" s="112"/>
      <c r="AG303" s="112"/>
      <c r="AH303" s="162"/>
      <c r="AI303" s="175" t="s">
        <v>1320</v>
      </c>
      <c r="AJ303" s="177" t="s">
        <v>1424</v>
      </c>
    </row>
    <row r="304" spans="1:36" ht="150" x14ac:dyDescent="0.5">
      <c r="A304" s="37">
        <v>301</v>
      </c>
      <c r="B304" s="195" t="s">
        <v>796</v>
      </c>
      <c r="C304" s="102" t="s">
        <v>40</v>
      </c>
      <c r="D304" s="102" t="s">
        <v>41</v>
      </c>
      <c r="E304" s="102" t="s">
        <v>42</v>
      </c>
      <c r="F304" s="107" t="s">
        <v>299</v>
      </c>
      <c r="G304" s="363" t="s">
        <v>842</v>
      </c>
      <c r="H304" s="308" t="s">
        <v>44</v>
      </c>
      <c r="I304" s="308" t="s">
        <v>44</v>
      </c>
      <c r="J304" s="308" t="s">
        <v>44</v>
      </c>
      <c r="K304" s="308" t="s">
        <v>44</v>
      </c>
      <c r="L304" s="308"/>
      <c r="M304" s="308"/>
      <c r="N304" s="102" t="s">
        <v>860</v>
      </c>
      <c r="O304" s="102" t="s">
        <v>82</v>
      </c>
      <c r="P304" s="121">
        <v>43878</v>
      </c>
      <c r="Q304" s="121">
        <f>MAX(U304:U305)</f>
        <v>44186</v>
      </c>
      <c r="R304" s="340" t="s">
        <v>861</v>
      </c>
      <c r="S304" s="52">
        <v>0.5</v>
      </c>
      <c r="T304" s="41">
        <v>43878</v>
      </c>
      <c r="U304" s="286">
        <v>44186</v>
      </c>
      <c r="V304" s="312">
        <v>0.25</v>
      </c>
      <c r="W304" s="312">
        <v>0.5</v>
      </c>
      <c r="X304" s="312">
        <v>0.75</v>
      </c>
      <c r="Y304" s="312">
        <v>1</v>
      </c>
      <c r="Z304" s="4">
        <v>0.6</v>
      </c>
      <c r="AA304" s="5" t="s">
        <v>862</v>
      </c>
      <c r="AB304" s="29" t="s">
        <v>51</v>
      </c>
      <c r="AC304" s="29" t="str">
        <f t="shared" si="7"/>
        <v>En gestión</v>
      </c>
      <c r="AD304" s="212" t="s">
        <v>863</v>
      </c>
      <c r="AE304" s="84">
        <f>(S304*Z304)+(S305*Z305)</f>
        <v>0.5</v>
      </c>
      <c r="AF304" s="112" t="s">
        <v>52</v>
      </c>
      <c r="AG304" s="112" t="str">
        <f t="shared" ref="AG304" si="17">IF(AE304&lt;1%,"Sin iniciar",IF(AE304=100%,"Terminado","En gestión"))</f>
        <v>En gestión</v>
      </c>
      <c r="AH304" s="189" t="s">
        <v>1613</v>
      </c>
      <c r="AI304" s="174" t="s">
        <v>1320</v>
      </c>
      <c r="AJ304" s="206" t="s">
        <v>1425</v>
      </c>
    </row>
    <row r="305" spans="1:36" ht="125" x14ac:dyDescent="0.5">
      <c r="A305" s="37">
        <v>302</v>
      </c>
      <c r="B305" s="196"/>
      <c r="C305" s="102"/>
      <c r="D305" s="102"/>
      <c r="E305" s="102"/>
      <c r="F305" s="107"/>
      <c r="G305" s="363"/>
      <c r="H305" s="308"/>
      <c r="I305" s="308"/>
      <c r="J305" s="308"/>
      <c r="K305" s="308"/>
      <c r="L305" s="308"/>
      <c r="M305" s="308"/>
      <c r="N305" s="102"/>
      <c r="O305" s="102"/>
      <c r="P305" s="121"/>
      <c r="Q305" s="121"/>
      <c r="R305" s="340" t="s">
        <v>864</v>
      </c>
      <c r="S305" s="52">
        <v>0.5</v>
      </c>
      <c r="T305" s="41">
        <v>43878</v>
      </c>
      <c r="U305" s="286">
        <v>44186</v>
      </c>
      <c r="V305" s="312"/>
      <c r="W305" s="312"/>
      <c r="X305" s="312"/>
      <c r="Y305" s="312"/>
      <c r="Z305" s="4">
        <v>0.4</v>
      </c>
      <c r="AA305" s="5" t="s">
        <v>865</v>
      </c>
      <c r="AB305" s="29" t="s">
        <v>51</v>
      </c>
      <c r="AC305" s="29" t="str">
        <f t="shared" si="7"/>
        <v>En gestión</v>
      </c>
      <c r="AD305" s="212" t="s">
        <v>849</v>
      </c>
      <c r="AE305" s="84"/>
      <c r="AF305" s="112"/>
      <c r="AG305" s="112"/>
      <c r="AH305" s="191"/>
      <c r="AI305" s="174" t="s">
        <v>1320</v>
      </c>
      <c r="AJ305" s="206" t="s">
        <v>1426</v>
      </c>
    </row>
    <row r="306" spans="1:36" ht="140" customHeight="1" x14ac:dyDescent="0.5">
      <c r="A306" s="37">
        <v>303</v>
      </c>
      <c r="B306" s="364" t="s">
        <v>796</v>
      </c>
      <c r="C306" s="136" t="s">
        <v>57</v>
      </c>
      <c r="D306" s="136" t="s">
        <v>58</v>
      </c>
      <c r="E306" s="136" t="s">
        <v>42</v>
      </c>
      <c r="F306" s="137" t="s">
        <v>299</v>
      </c>
      <c r="G306" s="372" t="s">
        <v>866</v>
      </c>
      <c r="H306" s="141" t="s">
        <v>44</v>
      </c>
      <c r="I306" s="141" t="s">
        <v>44</v>
      </c>
      <c r="J306" s="141" t="s">
        <v>44</v>
      </c>
      <c r="K306" s="141" t="s">
        <v>44</v>
      </c>
      <c r="L306" s="141"/>
      <c r="M306" s="141"/>
      <c r="N306" s="124" t="s">
        <v>867</v>
      </c>
      <c r="O306" s="136" t="s">
        <v>82</v>
      </c>
      <c r="P306" s="129">
        <v>43832</v>
      </c>
      <c r="Q306" s="129">
        <f>MAX(U306:U308)</f>
        <v>44012</v>
      </c>
      <c r="R306" s="342" t="s">
        <v>868</v>
      </c>
      <c r="S306" s="38">
        <v>0.35</v>
      </c>
      <c r="T306" s="39">
        <v>43832</v>
      </c>
      <c r="U306" s="285">
        <v>43905</v>
      </c>
      <c r="V306" s="134">
        <v>0.61</v>
      </c>
      <c r="W306" s="134">
        <v>1</v>
      </c>
      <c r="X306" s="134"/>
      <c r="Y306" s="134"/>
      <c r="Z306" s="4">
        <v>1</v>
      </c>
      <c r="AA306" s="40" t="s">
        <v>869</v>
      </c>
      <c r="AB306" s="29" t="s">
        <v>64</v>
      </c>
      <c r="AC306" s="29" t="str">
        <f t="shared" si="7"/>
        <v>Terminado</v>
      </c>
      <c r="AD306" s="133" t="s">
        <v>870</v>
      </c>
      <c r="AE306" s="84">
        <f>(S306*Z306)+(S307*Z307)+(S308*Z308)</f>
        <v>1</v>
      </c>
      <c r="AF306" s="112" t="s">
        <v>64</v>
      </c>
      <c r="AG306" s="112" t="str">
        <f>IF(AE306&lt;1%,"Sin iniciar",IF(AE306=100%,"Terminado","En gestión"))</f>
        <v>Terminado</v>
      </c>
      <c r="AH306" s="161" t="s">
        <v>1613</v>
      </c>
      <c r="AI306" s="175" t="s">
        <v>1320</v>
      </c>
      <c r="AJ306" s="177" t="s">
        <v>1427</v>
      </c>
    </row>
    <row r="307" spans="1:36" ht="98" customHeight="1" x14ac:dyDescent="0.5">
      <c r="A307" s="37">
        <v>304</v>
      </c>
      <c r="B307" s="366"/>
      <c r="C307" s="136"/>
      <c r="D307" s="136"/>
      <c r="E307" s="136"/>
      <c r="F307" s="137"/>
      <c r="G307" s="372"/>
      <c r="H307" s="141"/>
      <c r="I307" s="141"/>
      <c r="J307" s="141"/>
      <c r="K307" s="141"/>
      <c r="L307" s="141"/>
      <c r="M307" s="141"/>
      <c r="N307" s="124"/>
      <c r="O307" s="136"/>
      <c r="P307" s="129"/>
      <c r="Q307" s="129"/>
      <c r="R307" s="342" t="s">
        <v>871</v>
      </c>
      <c r="S307" s="38">
        <v>0.35</v>
      </c>
      <c r="T307" s="39">
        <v>43832</v>
      </c>
      <c r="U307" s="285">
        <v>43936</v>
      </c>
      <c r="V307" s="134"/>
      <c r="W307" s="134"/>
      <c r="X307" s="134"/>
      <c r="Y307" s="134"/>
      <c r="Z307" s="4">
        <v>1</v>
      </c>
      <c r="AA307" s="40" t="s">
        <v>872</v>
      </c>
      <c r="AB307" s="29" t="s">
        <v>64</v>
      </c>
      <c r="AC307" s="29" t="str">
        <f t="shared" si="7"/>
        <v>Terminado</v>
      </c>
      <c r="AD307" s="133"/>
      <c r="AE307" s="84"/>
      <c r="AF307" s="112"/>
      <c r="AG307" s="112"/>
      <c r="AH307" s="188"/>
      <c r="AI307" s="175" t="s">
        <v>1320</v>
      </c>
      <c r="AJ307" s="177" t="s">
        <v>1428</v>
      </c>
    </row>
    <row r="308" spans="1:36" ht="150" x14ac:dyDescent="0.5">
      <c r="A308" s="37">
        <v>305</v>
      </c>
      <c r="B308" s="369"/>
      <c r="C308" s="136"/>
      <c r="D308" s="136"/>
      <c r="E308" s="136"/>
      <c r="F308" s="137"/>
      <c r="G308" s="372"/>
      <c r="H308" s="141"/>
      <c r="I308" s="141"/>
      <c r="J308" s="141"/>
      <c r="K308" s="141"/>
      <c r="L308" s="141"/>
      <c r="M308" s="141"/>
      <c r="N308" s="124"/>
      <c r="O308" s="136"/>
      <c r="P308" s="129"/>
      <c r="Q308" s="129"/>
      <c r="R308" s="339" t="s">
        <v>873</v>
      </c>
      <c r="S308" s="38">
        <v>0.3</v>
      </c>
      <c r="T308" s="39">
        <v>43937</v>
      </c>
      <c r="U308" s="285">
        <v>44012</v>
      </c>
      <c r="V308" s="134"/>
      <c r="W308" s="134"/>
      <c r="X308" s="134"/>
      <c r="Y308" s="134"/>
      <c r="Z308" s="4">
        <v>1</v>
      </c>
      <c r="AA308" s="40" t="s">
        <v>874</v>
      </c>
      <c r="AB308" s="29" t="s">
        <v>64</v>
      </c>
      <c r="AC308" s="29" t="str">
        <f t="shared" si="7"/>
        <v>Terminado</v>
      </c>
      <c r="AD308" s="133"/>
      <c r="AE308" s="84"/>
      <c r="AF308" s="112"/>
      <c r="AG308" s="112"/>
      <c r="AH308" s="162"/>
      <c r="AI308" s="175" t="s">
        <v>1320</v>
      </c>
      <c r="AJ308" s="177" t="s">
        <v>1429</v>
      </c>
    </row>
    <row r="309" spans="1:36" ht="75" x14ac:dyDescent="0.5">
      <c r="A309" s="37">
        <v>306</v>
      </c>
      <c r="B309" s="195" t="s">
        <v>796</v>
      </c>
      <c r="C309" s="102" t="s">
        <v>419</v>
      </c>
      <c r="D309" s="102" t="s">
        <v>671</v>
      </c>
      <c r="E309" s="102" t="s">
        <v>157</v>
      </c>
      <c r="F309" s="107">
        <v>0.33</v>
      </c>
      <c r="G309" s="363" t="s">
        <v>875</v>
      </c>
      <c r="H309" s="308" t="s">
        <v>44</v>
      </c>
      <c r="I309" s="308" t="s">
        <v>44</v>
      </c>
      <c r="J309" s="308" t="s">
        <v>44</v>
      </c>
      <c r="K309" s="308" t="s">
        <v>44</v>
      </c>
      <c r="L309" s="308"/>
      <c r="M309" s="308"/>
      <c r="N309" s="102" t="s">
        <v>876</v>
      </c>
      <c r="O309" s="102" t="s">
        <v>82</v>
      </c>
      <c r="P309" s="313">
        <v>43832</v>
      </c>
      <c r="Q309" s="121">
        <f>MAX(U309:U311)</f>
        <v>44012</v>
      </c>
      <c r="R309" s="340" t="s">
        <v>877</v>
      </c>
      <c r="S309" s="52">
        <v>0.4</v>
      </c>
      <c r="T309" s="41">
        <v>43832</v>
      </c>
      <c r="U309" s="286">
        <v>43936</v>
      </c>
      <c r="V309" s="312">
        <v>0.3</v>
      </c>
      <c r="W309" s="312">
        <v>1</v>
      </c>
      <c r="X309" s="312"/>
      <c r="Y309" s="312"/>
      <c r="Z309" s="4">
        <v>1</v>
      </c>
      <c r="AA309" s="5" t="s">
        <v>878</v>
      </c>
      <c r="AB309" s="29" t="s">
        <v>64</v>
      </c>
      <c r="AC309" s="29" t="str">
        <f t="shared" si="7"/>
        <v>Terminado</v>
      </c>
      <c r="AD309" s="212" t="s">
        <v>879</v>
      </c>
      <c r="AE309" s="84">
        <f>(S309*Z309)+(S310*Z310)+(S311*Z311)</f>
        <v>1</v>
      </c>
      <c r="AF309" s="112" t="s">
        <v>64</v>
      </c>
      <c r="AG309" s="112" t="str">
        <f>IF(AE309&lt;1%,"Sin iniciar",IF(AE309=100%,"Terminado","En gestión"))</f>
        <v>Terminado</v>
      </c>
      <c r="AH309" s="189" t="s">
        <v>1613</v>
      </c>
      <c r="AI309" s="174" t="s">
        <v>1320</v>
      </c>
      <c r="AJ309" s="206" t="s">
        <v>1430</v>
      </c>
    </row>
    <row r="310" spans="1:36" ht="250" x14ac:dyDescent="0.5">
      <c r="A310" s="37">
        <v>307</v>
      </c>
      <c r="B310" s="387"/>
      <c r="C310" s="102"/>
      <c r="D310" s="102"/>
      <c r="E310" s="102"/>
      <c r="F310" s="107"/>
      <c r="G310" s="363"/>
      <c r="H310" s="308"/>
      <c r="I310" s="308"/>
      <c r="J310" s="308"/>
      <c r="K310" s="308"/>
      <c r="L310" s="308"/>
      <c r="M310" s="308"/>
      <c r="N310" s="102"/>
      <c r="O310" s="102"/>
      <c r="P310" s="313"/>
      <c r="Q310" s="121"/>
      <c r="R310" s="340" t="s">
        <v>880</v>
      </c>
      <c r="S310" s="52">
        <v>0.3</v>
      </c>
      <c r="T310" s="41">
        <v>43937</v>
      </c>
      <c r="U310" s="286">
        <v>43967</v>
      </c>
      <c r="V310" s="312"/>
      <c r="W310" s="312"/>
      <c r="X310" s="312"/>
      <c r="Y310" s="312"/>
      <c r="Z310" s="4">
        <v>1</v>
      </c>
      <c r="AA310" s="5" t="s">
        <v>881</v>
      </c>
      <c r="AB310" s="29" t="s">
        <v>64</v>
      </c>
      <c r="AC310" s="29" t="str">
        <f t="shared" si="7"/>
        <v>Terminado</v>
      </c>
      <c r="AD310" s="212" t="s">
        <v>849</v>
      </c>
      <c r="AE310" s="84"/>
      <c r="AF310" s="112"/>
      <c r="AG310" s="112"/>
      <c r="AH310" s="190"/>
      <c r="AI310" s="174" t="s">
        <v>1320</v>
      </c>
      <c r="AJ310" s="206" t="s">
        <v>1431</v>
      </c>
    </row>
    <row r="311" spans="1:36" ht="300" x14ac:dyDescent="0.5">
      <c r="A311" s="37">
        <v>308</v>
      </c>
      <c r="B311" s="196"/>
      <c r="C311" s="102"/>
      <c r="D311" s="102"/>
      <c r="E311" s="102"/>
      <c r="F311" s="107"/>
      <c r="G311" s="363"/>
      <c r="H311" s="308"/>
      <c r="I311" s="308"/>
      <c r="J311" s="308"/>
      <c r="K311" s="308"/>
      <c r="L311" s="308"/>
      <c r="M311" s="308"/>
      <c r="N311" s="102"/>
      <c r="O311" s="102"/>
      <c r="P311" s="313"/>
      <c r="Q311" s="121"/>
      <c r="R311" s="341" t="s">
        <v>882</v>
      </c>
      <c r="S311" s="52">
        <v>0.3</v>
      </c>
      <c r="T311" s="41">
        <v>43968</v>
      </c>
      <c r="U311" s="286">
        <v>44012</v>
      </c>
      <c r="V311" s="312"/>
      <c r="W311" s="312"/>
      <c r="X311" s="312"/>
      <c r="Y311" s="312"/>
      <c r="Z311" s="4">
        <v>1</v>
      </c>
      <c r="AA311" s="5" t="s">
        <v>883</v>
      </c>
      <c r="AB311" s="29" t="s">
        <v>64</v>
      </c>
      <c r="AC311" s="29" t="str">
        <f t="shared" si="7"/>
        <v>Terminado</v>
      </c>
      <c r="AD311" s="212" t="s">
        <v>849</v>
      </c>
      <c r="AE311" s="84"/>
      <c r="AF311" s="112"/>
      <c r="AG311" s="112"/>
      <c r="AH311" s="191"/>
      <c r="AI311" s="174" t="s">
        <v>1320</v>
      </c>
      <c r="AJ311" s="206" t="s">
        <v>1432</v>
      </c>
    </row>
    <row r="312" spans="1:36" ht="75" x14ac:dyDescent="0.5">
      <c r="A312" s="37">
        <v>309</v>
      </c>
      <c r="B312" s="364" t="s">
        <v>796</v>
      </c>
      <c r="C312" s="136" t="s">
        <v>40</v>
      </c>
      <c r="D312" s="136" t="s">
        <v>41</v>
      </c>
      <c r="E312" s="136" t="s">
        <v>42</v>
      </c>
      <c r="F312" s="137" t="s">
        <v>299</v>
      </c>
      <c r="G312" s="372" t="s">
        <v>842</v>
      </c>
      <c r="H312" s="141" t="s">
        <v>44</v>
      </c>
      <c r="I312" s="141" t="s">
        <v>44</v>
      </c>
      <c r="J312" s="141" t="s">
        <v>44</v>
      </c>
      <c r="K312" s="141" t="s">
        <v>44</v>
      </c>
      <c r="L312" s="141"/>
      <c r="M312" s="141"/>
      <c r="N312" s="136" t="s">
        <v>884</v>
      </c>
      <c r="O312" s="136" t="s">
        <v>46</v>
      </c>
      <c r="P312" s="129">
        <v>43862</v>
      </c>
      <c r="Q312" s="129">
        <f>MAX(U312:U315)</f>
        <v>44071</v>
      </c>
      <c r="R312" s="342" t="s">
        <v>885</v>
      </c>
      <c r="S312" s="38">
        <v>0.2</v>
      </c>
      <c r="T312" s="39">
        <v>43862</v>
      </c>
      <c r="U312" s="285">
        <v>43920</v>
      </c>
      <c r="V312" s="134">
        <v>0.2</v>
      </c>
      <c r="W312" s="134">
        <v>0.6</v>
      </c>
      <c r="X312" s="134">
        <v>1</v>
      </c>
      <c r="Y312" s="134"/>
      <c r="Z312" s="4">
        <v>1</v>
      </c>
      <c r="AA312" s="40" t="s">
        <v>886</v>
      </c>
      <c r="AB312" s="29" t="s">
        <v>64</v>
      </c>
      <c r="AC312" s="29" t="str">
        <f t="shared" si="7"/>
        <v>Terminado</v>
      </c>
      <c r="AD312" s="214" t="s">
        <v>887</v>
      </c>
      <c r="AE312" s="84">
        <f>(S312*Z312)+(S313*Z313)+(S314*Z314)+(S315*Z315)</f>
        <v>0.77</v>
      </c>
      <c r="AF312" s="112" t="s">
        <v>52</v>
      </c>
      <c r="AG312" s="112" t="str">
        <f>IF(AE312&lt;1%,"Sin iniciar",IF(AE312=100%,"Terminado","En gestión"))</f>
        <v>En gestión</v>
      </c>
      <c r="AH312" s="161" t="s">
        <v>1613</v>
      </c>
      <c r="AI312" s="175" t="s">
        <v>1320</v>
      </c>
      <c r="AJ312" s="177" t="s">
        <v>1433</v>
      </c>
    </row>
    <row r="313" spans="1:36" ht="200" x14ac:dyDescent="0.5">
      <c r="A313" s="37">
        <v>310</v>
      </c>
      <c r="B313" s="366"/>
      <c r="C313" s="136"/>
      <c r="D313" s="136"/>
      <c r="E313" s="136"/>
      <c r="F313" s="137"/>
      <c r="G313" s="372"/>
      <c r="H313" s="141"/>
      <c r="I313" s="141"/>
      <c r="J313" s="141"/>
      <c r="K313" s="141"/>
      <c r="L313" s="141"/>
      <c r="M313" s="141"/>
      <c r="N313" s="136"/>
      <c r="O313" s="136"/>
      <c r="P313" s="129"/>
      <c r="Q313" s="129"/>
      <c r="R313" s="342" t="s">
        <v>888</v>
      </c>
      <c r="S313" s="38">
        <v>0.3</v>
      </c>
      <c r="T313" s="39">
        <v>43922</v>
      </c>
      <c r="U313" s="285">
        <v>44012</v>
      </c>
      <c r="V313" s="134"/>
      <c r="W313" s="134"/>
      <c r="X313" s="134"/>
      <c r="Y313" s="134"/>
      <c r="Z313" s="4">
        <v>1</v>
      </c>
      <c r="AA313" s="40" t="s">
        <v>889</v>
      </c>
      <c r="AB313" s="29" t="s">
        <v>64</v>
      </c>
      <c r="AC313" s="29" t="str">
        <f t="shared" si="7"/>
        <v>Terminado</v>
      </c>
      <c r="AD313" s="214"/>
      <c r="AE313" s="84"/>
      <c r="AF313" s="112"/>
      <c r="AG313" s="112"/>
      <c r="AH313" s="188"/>
      <c r="AI313" s="175" t="s">
        <v>1320</v>
      </c>
      <c r="AJ313" s="177" t="s">
        <v>1434</v>
      </c>
    </row>
    <row r="314" spans="1:36" ht="225" x14ac:dyDescent="0.5">
      <c r="A314" s="37">
        <v>311</v>
      </c>
      <c r="B314" s="366"/>
      <c r="C314" s="136"/>
      <c r="D314" s="136"/>
      <c r="E314" s="136"/>
      <c r="F314" s="137"/>
      <c r="G314" s="372"/>
      <c r="H314" s="141"/>
      <c r="I314" s="141"/>
      <c r="J314" s="141"/>
      <c r="K314" s="141"/>
      <c r="L314" s="141"/>
      <c r="M314" s="141"/>
      <c r="N314" s="136"/>
      <c r="O314" s="136"/>
      <c r="P314" s="129"/>
      <c r="Q314" s="129"/>
      <c r="R314" s="342" t="s">
        <v>890</v>
      </c>
      <c r="S314" s="38">
        <v>0.3</v>
      </c>
      <c r="T314" s="39">
        <v>43983</v>
      </c>
      <c r="U314" s="285">
        <v>44042</v>
      </c>
      <c r="V314" s="134"/>
      <c r="W314" s="134"/>
      <c r="X314" s="134"/>
      <c r="Y314" s="134"/>
      <c r="Z314" s="4">
        <v>0.9</v>
      </c>
      <c r="AA314" s="40" t="s">
        <v>891</v>
      </c>
      <c r="AB314" s="29" t="s">
        <v>51</v>
      </c>
      <c r="AC314" s="29" t="str">
        <f t="shared" si="7"/>
        <v>En gestión</v>
      </c>
      <c r="AD314" s="214"/>
      <c r="AE314" s="84"/>
      <c r="AF314" s="112"/>
      <c r="AG314" s="112"/>
      <c r="AH314" s="188"/>
      <c r="AI314" s="175" t="s">
        <v>1320</v>
      </c>
      <c r="AJ314" s="177" t="s">
        <v>1434</v>
      </c>
    </row>
    <row r="315" spans="1:36" ht="50" x14ac:dyDescent="0.5">
      <c r="A315" s="37">
        <v>312</v>
      </c>
      <c r="B315" s="369"/>
      <c r="C315" s="136"/>
      <c r="D315" s="136"/>
      <c r="E315" s="136"/>
      <c r="F315" s="137"/>
      <c r="G315" s="372"/>
      <c r="H315" s="141"/>
      <c r="I315" s="141"/>
      <c r="J315" s="141"/>
      <c r="K315" s="141"/>
      <c r="L315" s="141"/>
      <c r="M315" s="141"/>
      <c r="N315" s="136"/>
      <c r="O315" s="136"/>
      <c r="P315" s="129"/>
      <c r="Q315" s="129"/>
      <c r="R315" s="339" t="s">
        <v>892</v>
      </c>
      <c r="S315" s="38">
        <v>0.2</v>
      </c>
      <c r="T315" s="39">
        <v>44044</v>
      </c>
      <c r="U315" s="285">
        <v>44071</v>
      </c>
      <c r="V315" s="134"/>
      <c r="W315" s="134"/>
      <c r="X315" s="134"/>
      <c r="Y315" s="134"/>
      <c r="Z315" s="4">
        <v>0</v>
      </c>
      <c r="AA315" s="40" t="s">
        <v>78</v>
      </c>
      <c r="AB315" s="29" t="s">
        <v>79</v>
      </c>
      <c r="AC315" s="29" t="str">
        <f t="shared" si="7"/>
        <v>Sin Iniciar</v>
      </c>
      <c r="AD315" s="214"/>
      <c r="AE315" s="84"/>
      <c r="AF315" s="112"/>
      <c r="AG315" s="112"/>
      <c r="AH315" s="162"/>
      <c r="AI315" s="175" t="s">
        <v>1323</v>
      </c>
      <c r="AJ315" s="177" t="s">
        <v>1338</v>
      </c>
    </row>
    <row r="316" spans="1:36" ht="75" x14ac:dyDescent="0.5">
      <c r="A316" s="37">
        <v>313</v>
      </c>
      <c r="B316" s="195" t="s">
        <v>796</v>
      </c>
      <c r="C316" s="102" t="s">
        <v>40</v>
      </c>
      <c r="D316" s="102" t="s">
        <v>41</v>
      </c>
      <c r="E316" s="102" t="s">
        <v>42</v>
      </c>
      <c r="F316" s="107" t="s">
        <v>299</v>
      </c>
      <c r="G316" s="363" t="s">
        <v>842</v>
      </c>
      <c r="H316" s="308" t="s">
        <v>44</v>
      </c>
      <c r="I316" s="308" t="s">
        <v>44</v>
      </c>
      <c r="J316" s="308" t="s">
        <v>44</v>
      </c>
      <c r="K316" s="308" t="s">
        <v>44</v>
      </c>
      <c r="L316" s="308"/>
      <c r="M316" s="308"/>
      <c r="N316" s="102" t="s">
        <v>893</v>
      </c>
      <c r="O316" s="102" t="s">
        <v>46</v>
      </c>
      <c r="P316" s="121">
        <v>43862</v>
      </c>
      <c r="Q316" s="121">
        <f>MAX(U316:U319)</f>
        <v>44165</v>
      </c>
      <c r="R316" s="340" t="s">
        <v>885</v>
      </c>
      <c r="S316" s="52">
        <v>0.2</v>
      </c>
      <c r="T316" s="41">
        <v>43862</v>
      </c>
      <c r="U316" s="286">
        <v>43920</v>
      </c>
      <c r="V316" s="312">
        <v>0.2</v>
      </c>
      <c r="W316" s="312">
        <v>0.5</v>
      </c>
      <c r="X316" s="312">
        <v>0.9</v>
      </c>
      <c r="Y316" s="312">
        <v>1</v>
      </c>
      <c r="Z316" s="4">
        <v>1</v>
      </c>
      <c r="AA316" s="5" t="s">
        <v>886</v>
      </c>
      <c r="AB316" s="29" t="s">
        <v>64</v>
      </c>
      <c r="AC316" s="29" t="str">
        <f t="shared" si="7"/>
        <v>Terminado</v>
      </c>
      <c r="AD316" s="212" t="s">
        <v>894</v>
      </c>
      <c r="AE316" s="84">
        <f>(S316*Z316)+(S317*Z317)+(S318*Z318)+(S319*Z319)</f>
        <v>0.67999999999999994</v>
      </c>
      <c r="AF316" s="112" t="s">
        <v>52</v>
      </c>
      <c r="AG316" s="112" t="str">
        <f t="shared" ref="AG316" si="18">IF(AE316&lt;1%,"Sin iniciar",IF(AE316=100%,"Terminado","En gestión"))</f>
        <v>En gestión</v>
      </c>
      <c r="AH316" s="189" t="s">
        <v>1613</v>
      </c>
      <c r="AI316" s="174" t="s">
        <v>1320</v>
      </c>
      <c r="AJ316" s="206" t="s">
        <v>1435</v>
      </c>
    </row>
    <row r="317" spans="1:36" ht="125" x14ac:dyDescent="0.5">
      <c r="A317" s="37">
        <v>314</v>
      </c>
      <c r="B317" s="387"/>
      <c r="C317" s="102"/>
      <c r="D317" s="102"/>
      <c r="E317" s="102"/>
      <c r="F317" s="107"/>
      <c r="G317" s="363"/>
      <c r="H317" s="308"/>
      <c r="I317" s="308"/>
      <c r="J317" s="308"/>
      <c r="K317" s="308"/>
      <c r="L317" s="308"/>
      <c r="M317" s="308"/>
      <c r="N317" s="102"/>
      <c r="O317" s="102"/>
      <c r="P317" s="121"/>
      <c r="Q317" s="121"/>
      <c r="R317" s="340" t="s">
        <v>895</v>
      </c>
      <c r="S317" s="52">
        <v>0.3</v>
      </c>
      <c r="T317" s="41">
        <v>43922</v>
      </c>
      <c r="U317" s="286">
        <v>44012</v>
      </c>
      <c r="V317" s="312"/>
      <c r="W317" s="312"/>
      <c r="X317" s="312"/>
      <c r="Y317" s="312"/>
      <c r="Z317" s="4">
        <v>1</v>
      </c>
      <c r="AA317" s="5" t="s">
        <v>896</v>
      </c>
      <c r="AB317" s="29" t="s">
        <v>64</v>
      </c>
      <c r="AC317" s="29" t="str">
        <f t="shared" si="7"/>
        <v>Terminado</v>
      </c>
      <c r="AD317" s="212"/>
      <c r="AE317" s="84"/>
      <c r="AF317" s="112"/>
      <c r="AG317" s="112"/>
      <c r="AH317" s="190"/>
      <c r="AI317" s="174" t="s">
        <v>1320</v>
      </c>
      <c r="AJ317" s="206" t="s">
        <v>1436</v>
      </c>
    </row>
    <row r="318" spans="1:36" ht="409.5" x14ac:dyDescent="0.5">
      <c r="A318" s="37">
        <v>315</v>
      </c>
      <c r="B318" s="387"/>
      <c r="C318" s="102"/>
      <c r="D318" s="102"/>
      <c r="E318" s="102"/>
      <c r="F318" s="107"/>
      <c r="G318" s="363"/>
      <c r="H318" s="308"/>
      <c r="I318" s="308"/>
      <c r="J318" s="308"/>
      <c r="K318" s="308"/>
      <c r="L318" s="308"/>
      <c r="M318" s="308"/>
      <c r="N318" s="102"/>
      <c r="O318" s="102"/>
      <c r="P318" s="121"/>
      <c r="Q318" s="121"/>
      <c r="R318" s="340" t="s">
        <v>890</v>
      </c>
      <c r="S318" s="52">
        <v>0.3</v>
      </c>
      <c r="T318" s="41">
        <v>44013</v>
      </c>
      <c r="U318" s="286">
        <v>44042</v>
      </c>
      <c r="V318" s="312"/>
      <c r="W318" s="312"/>
      <c r="X318" s="312"/>
      <c r="Y318" s="312"/>
      <c r="Z318" s="4">
        <v>0.6</v>
      </c>
      <c r="AA318" s="5" t="s">
        <v>897</v>
      </c>
      <c r="AB318" s="29" t="s">
        <v>79</v>
      </c>
      <c r="AC318" s="29" t="str">
        <f t="shared" ref="AC318:AC381" si="19">IF(Z318&lt;1%,"Sin Iniciar",IF(Z318=100%,"Terminado","En gestión"))</f>
        <v>En gestión</v>
      </c>
      <c r="AD318" s="212"/>
      <c r="AE318" s="84"/>
      <c r="AF318" s="112"/>
      <c r="AG318" s="112"/>
      <c r="AH318" s="190"/>
      <c r="AI318" s="174" t="s">
        <v>1320</v>
      </c>
      <c r="AJ318" s="206" t="s">
        <v>1437</v>
      </c>
    </row>
    <row r="319" spans="1:36" ht="50" x14ac:dyDescent="0.5">
      <c r="A319" s="37">
        <v>316</v>
      </c>
      <c r="B319" s="196"/>
      <c r="C319" s="102"/>
      <c r="D319" s="102"/>
      <c r="E319" s="102"/>
      <c r="F319" s="107"/>
      <c r="G319" s="363"/>
      <c r="H319" s="308"/>
      <c r="I319" s="308"/>
      <c r="J319" s="308"/>
      <c r="K319" s="308"/>
      <c r="L319" s="308"/>
      <c r="M319" s="308"/>
      <c r="N319" s="102"/>
      <c r="O319" s="102"/>
      <c r="P319" s="121"/>
      <c r="Q319" s="121"/>
      <c r="R319" s="341" t="s">
        <v>898</v>
      </c>
      <c r="S319" s="52">
        <v>0.2</v>
      </c>
      <c r="T319" s="41">
        <v>44075</v>
      </c>
      <c r="U319" s="286">
        <v>44165</v>
      </c>
      <c r="V319" s="312"/>
      <c r="W319" s="312"/>
      <c r="X319" s="312"/>
      <c r="Y319" s="312"/>
      <c r="Z319" s="4">
        <v>0</v>
      </c>
      <c r="AA319" s="5" t="s">
        <v>78</v>
      </c>
      <c r="AB319" s="29" t="s">
        <v>79</v>
      </c>
      <c r="AC319" s="29" t="str">
        <f t="shared" si="19"/>
        <v>Sin Iniciar</v>
      </c>
      <c r="AD319" s="212"/>
      <c r="AE319" s="84"/>
      <c r="AF319" s="112"/>
      <c r="AG319" s="112"/>
      <c r="AH319" s="191"/>
      <c r="AI319" s="174" t="s">
        <v>1323</v>
      </c>
      <c r="AJ319" s="206" t="s">
        <v>1338</v>
      </c>
    </row>
    <row r="320" spans="1:36" ht="50" x14ac:dyDescent="0.5">
      <c r="A320" s="37">
        <v>317</v>
      </c>
      <c r="B320" s="364" t="s">
        <v>796</v>
      </c>
      <c r="C320" s="136" t="s">
        <v>40</v>
      </c>
      <c r="D320" s="136" t="s">
        <v>41</v>
      </c>
      <c r="E320" s="136" t="s">
        <v>42</v>
      </c>
      <c r="F320" s="137" t="s">
        <v>299</v>
      </c>
      <c r="G320" s="372" t="s">
        <v>842</v>
      </c>
      <c r="H320" s="141" t="s">
        <v>44</v>
      </c>
      <c r="I320" s="141" t="s">
        <v>44</v>
      </c>
      <c r="J320" s="141" t="s">
        <v>44</v>
      </c>
      <c r="K320" s="141" t="s">
        <v>44</v>
      </c>
      <c r="L320" s="141"/>
      <c r="M320" s="141"/>
      <c r="N320" s="136" t="s">
        <v>899</v>
      </c>
      <c r="O320" s="136" t="s">
        <v>82</v>
      </c>
      <c r="P320" s="129">
        <v>44013</v>
      </c>
      <c r="Q320" s="129">
        <v>44180</v>
      </c>
      <c r="R320" s="342" t="s">
        <v>844</v>
      </c>
      <c r="S320" s="38">
        <v>0.1</v>
      </c>
      <c r="T320" s="39">
        <v>44013</v>
      </c>
      <c r="U320" s="285">
        <v>44042</v>
      </c>
      <c r="V320" s="134"/>
      <c r="W320" s="134"/>
      <c r="X320" s="134">
        <v>0.4</v>
      </c>
      <c r="Y320" s="134">
        <v>1</v>
      </c>
      <c r="Z320" s="4">
        <v>0</v>
      </c>
      <c r="AA320" s="40" t="s">
        <v>78</v>
      </c>
      <c r="AB320" s="29" t="s">
        <v>79</v>
      </c>
      <c r="AC320" s="29" t="str">
        <f t="shared" si="19"/>
        <v>Sin Iniciar</v>
      </c>
      <c r="AD320" s="214" t="s">
        <v>690</v>
      </c>
      <c r="AE320" s="84">
        <f>(S320*Z320)+(S321*Z321)+(S322*Z322)+(S323*Z323)</f>
        <v>0</v>
      </c>
      <c r="AF320" s="112" t="s">
        <v>79</v>
      </c>
      <c r="AG320" s="112" t="str">
        <f t="shared" ref="AG320" si="20">IF(AE320&lt;1%,"Sin iniciar",IF(AE320=100%,"Terminado","En gestión"))</f>
        <v>Sin iniciar</v>
      </c>
      <c r="AH320" s="161" t="s">
        <v>1613</v>
      </c>
      <c r="AI320" s="175" t="s">
        <v>1323</v>
      </c>
      <c r="AJ320" s="176" t="s">
        <v>1338</v>
      </c>
    </row>
    <row r="321" spans="1:36" ht="50" x14ac:dyDescent="0.5">
      <c r="A321" s="37">
        <v>318</v>
      </c>
      <c r="B321" s="366"/>
      <c r="C321" s="136"/>
      <c r="D321" s="136"/>
      <c r="E321" s="136"/>
      <c r="F321" s="137"/>
      <c r="G321" s="372"/>
      <c r="H321" s="141"/>
      <c r="I321" s="141"/>
      <c r="J321" s="141"/>
      <c r="K321" s="141"/>
      <c r="L321" s="141"/>
      <c r="M321" s="141"/>
      <c r="N321" s="136"/>
      <c r="O321" s="136"/>
      <c r="P321" s="129"/>
      <c r="Q321" s="129"/>
      <c r="R321" s="342" t="s">
        <v>847</v>
      </c>
      <c r="S321" s="38">
        <v>0.25</v>
      </c>
      <c r="T321" s="39">
        <v>44044</v>
      </c>
      <c r="U321" s="285">
        <v>44104</v>
      </c>
      <c r="V321" s="134"/>
      <c r="W321" s="134"/>
      <c r="X321" s="134"/>
      <c r="Y321" s="134"/>
      <c r="Z321" s="4">
        <v>0</v>
      </c>
      <c r="AA321" s="40" t="s">
        <v>78</v>
      </c>
      <c r="AB321" s="29" t="s">
        <v>79</v>
      </c>
      <c r="AC321" s="29" t="str">
        <f t="shared" si="19"/>
        <v>Sin Iniciar</v>
      </c>
      <c r="AD321" s="214"/>
      <c r="AE321" s="84"/>
      <c r="AF321" s="112"/>
      <c r="AG321" s="112"/>
      <c r="AH321" s="188"/>
      <c r="AI321" s="175" t="s">
        <v>1323</v>
      </c>
      <c r="AJ321" s="176" t="s">
        <v>1338</v>
      </c>
    </row>
    <row r="322" spans="1:36" ht="50" x14ac:dyDescent="0.5">
      <c r="A322" s="37">
        <v>319</v>
      </c>
      <c r="B322" s="366"/>
      <c r="C322" s="136"/>
      <c r="D322" s="136"/>
      <c r="E322" s="136"/>
      <c r="F322" s="137"/>
      <c r="G322" s="372"/>
      <c r="H322" s="141"/>
      <c r="I322" s="141"/>
      <c r="J322" s="141"/>
      <c r="K322" s="141"/>
      <c r="L322" s="141"/>
      <c r="M322" s="141"/>
      <c r="N322" s="136"/>
      <c r="O322" s="136"/>
      <c r="P322" s="129"/>
      <c r="Q322" s="129"/>
      <c r="R322" s="342" t="s">
        <v>854</v>
      </c>
      <c r="S322" s="38">
        <v>0.25</v>
      </c>
      <c r="T322" s="39">
        <v>44075</v>
      </c>
      <c r="U322" s="285">
        <v>44165</v>
      </c>
      <c r="V322" s="134"/>
      <c r="W322" s="134"/>
      <c r="X322" s="134"/>
      <c r="Y322" s="134"/>
      <c r="Z322" s="4">
        <v>0</v>
      </c>
      <c r="AA322" s="40" t="s">
        <v>78</v>
      </c>
      <c r="AB322" s="29" t="s">
        <v>79</v>
      </c>
      <c r="AC322" s="29" t="str">
        <f t="shared" si="19"/>
        <v>Sin Iniciar</v>
      </c>
      <c r="AD322" s="214"/>
      <c r="AE322" s="84"/>
      <c r="AF322" s="112"/>
      <c r="AG322" s="112"/>
      <c r="AH322" s="188"/>
      <c r="AI322" s="175" t="s">
        <v>1323</v>
      </c>
      <c r="AJ322" s="176" t="s">
        <v>1338</v>
      </c>
    </row>
    <row r="323" spans="1:36" ht="50" x14ac:dyDescent="0.5">
      <c r="A323" s="37">
        <v>320</v>
      </c>
      <c r="B323" s="369"/>
      <c r="C323" s="136"/>
      <c r="D323" s="136"/>
      <c r="E323" s="136"/>
      <c r="F323" s="137"/>
      <c r="G323" s="372"/>
      <c r="H323" s="141"/>
      <c r="I323" s="141"/>
      <c r="J323" s="141"/>
      <c r="K323" s="141"/>
      <c r="L323" s="141"/>
      <c r="M323" s="141"/>
      <c r="N323" s="136"/>
      <c r="O323" s="136"/>
      <c r="P323" s="129"/>
      <c r="Q323" s="129"/>
      <c r="R323" s="339" t="s">
        <v>900</v>
      </c>
      <c r="S323" s="38">
        <v>0.4</v>
      </c>
      <c r="T323" s="39">
        <v>44105</v>
      </c>
      <c r="U323" s="285">
        <v>44180</v>
      </c>
      <c r="V323" s="134"/>
      <c r="W323" s="134"/>
      <c r="X323" s="134"/>
      <c r="Y323" s="134"/>
      <c r="Z323" s="4">
        <v>0</v>
      </c>
      <c r="AA323" s="40" t="s">
        <v>78</v>
      </c>
      <c r="AB323" s="29" t="s">
        <v>79</v>
      </c>
      <c r="AC323" s="29" t="str">
        <f t="shared" si="19"/>
        <v>Sin Iniciar</v>
      </c>
      <c r="AD323" s="214"/>
      <c r="AE323" s="84"/>
      <c r="AF323" s="112"/>
      <c r="AG323" s="112"/>
      <c r="AH323" s="162"/>
      <c r="AI323" s="175" t="s">
        <v>1323</v>
      </c>
      <c r="AJ323" s="176" t="s">
        <v>1338</v>
      </c>
    </row>
    <row r="324" spans="1:36" ht="120.5" customHeight="1" x14ac:dyDescent="0.5">
      <c r="A324" s="37">
        <v>321</v>
      </c>
      <c r="B324" s="406" t="s">
        <v>901</v>
      </c>
      <c r="C324" s="101" t="s">
        <v>308</v>
      </c>
      <c r="D324" s="101" t="s">
        <v>274</v>
      </c>
      <c r="E324" s="102" t="s">
        <v>42</v>
      </c>
      <c r="F324" s="103" t="s">
        <v>299</v>
      </c>
      <c r="G324" s="104" t="s">
        <v>902</v>
      </c>
      <c r="H324" s="101" t="s">
        <v>256</v>
      </c>
      <c r="I324" s="105" t="s">
        <v>245</v>
      </c>
      <c r="J324" s="105" t="s">
        <v>245</v>
      </c>
      <c r="K324" s="106" t="s">
        <v>246</v>
      </c>
      <c r="L324" s="308"/>
      <c r="M324" s="308"/>
      <c r="N324" s="101" t="s">
        <v>903</v>
      </c>
      <c r="O324" s="101" t="s">
        <v>46</v>
      </c>
      <c r="P324" s="314">
        <v>43845</v>
      </c>
      <c r="Q324" s="314">
        <f>MAX(U324:U325)</f>
        <v>44196</v>
      </c>
      <c r="R324" s="348" t="s">
        <v>904</v>
      </c>
      <c r="S324" s="9">
        <v>0.2</v>
      </c>
      <c r="T324" s="10">
        <v>43845</v>
      </c>
      <c r="U324" s="301">
        <v>44196</v>
      </c>
      <c r="V324" s="99">
        <v>0.8</v>
      </c>
      <c r="W324" s="99">
        <v>0.8</v>
      </c>
      <c r="X324" s="99">
        <v>0.8</v>
      </c>
      <c r="Y324" s="99">
        <v>0.8</v>
      </c>
      <c r="Z324" s="4">
        <v>1</v>
      </c>
      <c r="AA324" s="254" t="s">
        <v>94</v>
      </c>
      <c r="AB324" s="29" t="s">
        <v>51</v>
      </c>
      <c r="AC324" s="29" t="str">
        <f t="shared" si="19"/>
        <v>Terminado</v>
      </c>
      <c r="AD324" s="212" t="s">
        <v>905</v>
      </c>
      <c r="AE324" s="84">
        <f>(S324*Z324)+(S325*Z325)</f>
        <v>0.60000000000000009</v>
      </c>
      <c r="AF324" s="112" t="s">
        <v>52</v>
      </c>
      <c r="AG324" s="112" t="str">
        <f t="shared" ref="AG324" si="21">IF(AE324&lt;1%,"Sin iniciar",IF(AE324=100%,"Terminado","En gestión"))</f>
        <v>En gestión</v>
      </c>
      <c r="AH324" s="189" t="s">
        <v>1553</v>
      </c>
      <c r="AI324" s="169" t="s">
        <v>1628</v>
      </c>
      <c r="AJ324" s="206" t="s">
        <v>1570</v>
      </c>
    </row>
    <row r="325" spans="1:36" ht="250" x14ac:dyDescent="0.5">
      <c r="A325" s="37">
        <v>322</v>
      </c>
      <c r="B325" s="407"/>
      <c r="C325" s="101"/>
      <c r="D325" s="101"/>
      <c r="E325" s="102"/>
      <c r="F325" s="103"/>
      <c r="G325" s="104"/>
      <c r="H325" s="101"/>
      <c r="I325" s="105"/>
      <c r="J325" s="105"/>
      <c r="K325" s="106"/>
      <c r="L325" s="308"/>
      <c r="M325" s="308"/>
      <c r="N325" s="101"/>
      <c r="O325" s="101"/>
      <c r="P325" s="314"/>
      <c r="Q325" s="314"/>
      <c r="R325" s="348" t="s">
        <v>906</v>
      </c>
      <c r="S325" s="9">
        <v>0.8</v>
      </c>
      <c r="T325" s="10">
        <v>43845</v>
      </c>
      <c r="U325" s="301">
        <v>44196</v>
      </c>
      <c r="V325" s="99"/>
      <c r="W325" s="99"/>
      <c r="X325" s="99"/>
      <c r="Y325" s="99"/>
      <c r="Z325" s="4">
        <v>0.5</v>
      </c>
      <c r="AA325" s="255" t="s">
        <v>907</v>
      </c>
      <c r="AB325" s="29" t="s">
        <v>51</v>
      </c>
      <c r="AC325" s="29" t="str">
        <f t="shared" si="19"/>
        <v>En gestión</v>
      </c>
      <c r="AD325" s="212" t="s">
        <v>849</v>
      </c>
      <c r="AE325" s="84"/>
      <c r="AF325" s="112"/>
      <c r="AG325" s="112"/>
      <c r="AH325" s="191"/>
      <c r="AI325" s="192"/>
      <c r="AJ325" s="206" t="s">
        <v>1571</v>
      </c>
    </row>
    <row r="326" spans="1:36" ht="100" x14ac:dyDescent="0.5">
      <c r="A326" s="37">
        <v>323</v>
      </c>
      <c r="B326" s="364" t="s">
        <v>901</v>
      </c>
      <c r="C326" s="136" t="s">
        <v>102</v>
      </c>
      <c r="D326" s="136" t="s">
        <v>122</v>
      </c>
      <c r="E326" s="136" t="s">
        <v>42</v>
      </c>
      <c r="F326" s="137" t="s">
        <v>299</v>
      </c>
      <c r="G326" s="372" t="s">
        <v>908</v>
      </c>
      <c r="H326" s="136" t="s">
        <v>285</v>
      </c>
      <c r="I326" s="141" t="s">
        <v>44</v>
      </c>
      <c r="J326" s="141" t="s">
        <v>44</v>
      </c>
      <c r="K326" s="136" t="s">
        <v>345</v>
      </c>
      <c r="L326" s="141"/>
      <c r="M326" s="141"/>
      <c r="N326" s="136" t="s">
        <v>909</v>
      </c>
      <c r="O326" s="136" t="s">
        <v>82</v>
      </c>
      <c r="P326" s="129">
        <v>43831</v>
      </c>
      <c r="Q326" s="129">
        <f>MAX(U326:U327)</f>
        <v>44165</v>
      </c>
      <c r="R326" s="339" t="s">
        <v>910</v>
      </c>
      <c r="S326" s="38">
        <v>0.2</v>
      </c>
      <c r="T326" s="39">
        <v>43831</v>
      </c>
      <c r="U326" s="285">
        <v>43889</v>
      </c>
      <c r="V326" s="134">
        <v>0.2</v>
      </c>
      <c r="W326" s="134">
        <v>0.5</v>
      </c>
      <c r="X326" s="134">
        <v>0.8</v>
      </c>
      <c r="Y326" s="134">
        <v>1</v>
      </c>
      <c r="Z326" s="4">
        <v>1</v>
      </c>
      <c r="AA326" s="40" t="s">
        <v>94</v>
      </c>
      <c r="AB326" s="29" t="s">
        <v>64</v>
      </c>
      <c r="AC326" s="29" t="str">
        <f t="shared" si="19"/>
        <v>Terminado</v>
      </c>
      <c r="AD326" s="214" t="s">
        <v>911</v>
      </c>
      <c r="AE326" s="84">
        <f>(S326*Z326)+(S327*Z327)</f>
        <v>0.60000000000000009</v>
      </c>
      <c r="AF326" s="112" t="s">
        <v>52</v>
      </c>
      <c r="AG326" s="112" t="str">
        <f t="shared" ref="AG326" si="22">IF(AE326&lt;1%,"Sin iniciar",IF(AE326=100%,"Terminado","En gestión"))</f>
        <v>En gestión</v>
      </c>
      <c r="AH326" s="161" t="s">
        <v>1553</v>
      </c>
      <c r="AI326" s="166" t="s">
        <v>1629</v>
      </c>
      <c r="AJ326" s="177" t="s">
        <v>1572</v>
      </c>
    </row>
    <row r="327" spans="1:36" ht="225" x14ac:dyDescent="0.5">
      <c r="A327" s="37">
        <v>324</v>
      </c>
      <c r="B327" s="369"/>
      <c r="C327" s="136"/>
      <c r="D327" s="136"/>
      <c r="E327" s="136"/>
      <c r="F327" s="137"/>
      <c r="G327" s="372"/>
      <c r="H327" s="136"/>
      <c r="I327" s="141"/>
      <c r="J327" s="141"/>
      <c r="K327" s="136"/>
      <c r="L327" s="141"/>
      <c r="M327" s="141"/>
      <c r="N327" s="136"/>
      <c r="O327" s="136"/>
      <c r="P327" s="129"/>
      <c r="Q327" s="129"/>
      <c r="R327" s="339" t="s">
        <v>912</v>
      </c>
      <c r="S327" s="38">
        <v>0.8</v>
      </c>
      <c r="T327" s="39">
        <v>43862</v>
      </c>
      <c r="U327" s="285">
        <v>44165</v>
      </c>
      <c r="V327" s="134"/>
      <c r="W327" s="134"/>
      <c r="X327" s="134"/>
      <c r="Y327" s="134"/>
      <c r="Z327" s="4">
        <v>0.5</v>
      </c>
      <c r="AA327" s="256" t="s">
        <v>913</v>
      </c>
      <c r="AB327" s="29" t="s">
        <v>51</v>
      </c>
      <c r="AC327" s="29" t="str">
        <f t="shared" si="19"/>
        <v>En gestión</v>
      </c>
      <c r="AD327" s="214"/>
      <c r="AE327" s="84"/>
      <c r="AF327" s="112"/>
      <c r="AG327" s="112"/>
      <c r="AH327" s="162"/>
      <c r="AI327" s="184"/>
      <c r="AJ327" s="177" t="s">
        <v>1573</v>
      </c>
    </row>
    <row r="328" spans="1:36" ht="225" x14ac:dyDescent="0.5">
      <c r="A328" s="37">
        <v>325</v>
      </c>
      <c r="B328" s="55" t="s">
        <v>901</v>
      </c>
      <c r="C328" s="55" t="s">
        <v>44</v>
      </c>
      <c r="D328" s="55"/>
      <c r="E328" s="56" t="s">
        <v>44</v>
      </c>
      <c r="F328" s="57" t="s">
        <v>299</v>
      </c>
      <c r="G328" s="58"/>
      <c r="H328" s="55" t="s">
        <v>1608</v>
      </c>
      <c r="I328" s="48" t="s">
        <v>245</v>
      </c>
      <c r="J328" s="48" t="s">
        <v>245</v>
      </c>
      <c r="K328" s="54" t="s">
        <v>914</v>
      </c>
      <c r="L328" s="377"/>
      <c r="M328" s="377"/>
      <c r="N328" s="55" t="s">
        <v>915</v>
      </c>
      <c r="O328" s="55" t="s">
        <v>82</v>
      </c>
      <c r="P328" s="315">
        <v>43862</v>
      </c>
      <c r="Q328" s="315">
        <f>U328</f>
        <v>44165</v>
      </c>
      <c r="R328" s="348" t="s">
        <v>916</v>
      </c>
      <c r="S328" s="9">
        <v>1</v>
      </c>
      <c r="T328" s="10">
        <v>43862</v>
      </c>
      <c r="U328" s="301">
        <v>44165</v>
      </c>
      <c r="V328" s="53"/>
      <c r="W328" s="53">
        <v>0.5</v>
      </c>
      <c r="X328" s="53"/>
      <c r="Y328" s="53">
        <v>1</v>
      </c>
      <c r="Z328" s="4">
        <v>0.5</v>
      </c>
      <c r="AA328" s="254" t="s">
        <v>917</v>
      </c>
      <c r="AB328" s="29" t="s">
        <v>51</v>
      </c>
      <c r="AC328" s="29" t="str">
        <f t="shared" si="19"/>
        <v>En gestión</v>
      </c>
      <c r="AD328" s="223" t="s">
        <v>918</v>
      </c>
      <c r="AE328" s="33">
        <f>S328*Z328</f>
        <v>0.5</v>
      </c>
      <c r="AF328" s="29" t="s">
        <v>52</v>
      </c>
      <c r="AG328" s="29" t="str">
        <f t="shared" ref="AG328:AG329" si="23">IF(AE328&lt;1%,"Sin iniciar",IF(AE328=100%,"Terminado","En gestión"))</f>
        <v>En gestión</v>
      </c>
      <c r="AH328" s="197" t="s">
        <v>1553</v>
      </c>
      <c r="AI328" s="174" t="s">
        <v>1630</v>
      </c>
      <c r="AJ328" s="206" t="s">
        <v>1574</v>
      </c>
    </row>
    <row r="329" spans="1:36" ht="164" customHeight="1" x14ac:dyDescent="0.5">
      <c r="A329" s="37">
        <v>326</v>
      </c>
      <c r="B329" s="364" t="s">
        <v>919</v>
      </c>
      <c r="C329" s="136" t="s">
        <v>170</v>
      </c>
      <c r="D329" s="136" t="s">
        <v>171</v>
      </c>
      <c r="E329" s="136" t="s">
        <v>42</v>
      </c>
      <c r="F329" s="137" t="s">
        <v>299</v>
      </c>
      <c r="G329" s="372" t="s">
        <v>920</v>
      </c>
      <c r="H329" s="136" t="s">
        <v>1608</v>
      </c>
      <c r="I329" s="141" t="s">
        <v>245</v>
      </c>
      <c r="J329" s="141" t="s">
        <v>245</v>
      </c>
      <c r="K329" s="136" t="s">
        <v>44</v>
      </c>
      <c r="L329" s="141"/>
      <c r="M329" s="141"/>
      <c r="N329" s="136" t="s">
        <v>921</v>
      </c>
      <c r="O329" s="136" t="s">
        <v>248</v>
      </c>
      <c r="P329" s="138">
        <v>43845</v>
      </c>
      <c r="Q329" s="138">
        <f>MAX(U329:U331)</f>
        <v>44180</v>
      </c>
      <c r="R329" s="342" t="s">
        <v>922</v>
      </c>
      <c r="S329" s="43">
        <v>0.1</v>
      </c>
      <c r="T329" s="273">
        <v>43845</v>
      </c>
      <c r="U329" s="276">
        <v>43921</v>
      </c>
      <c r="V329" s="134">
        <v>0.1</v>
      </c>
      <c r="W329" s="134">
        <v>0.3</v>
      </c>
      <c r="X329" s="134">
        <v>0.6</v>
      </c>
      <c r="Y329" s="134">
        <v>1</v>
      </c>
      <c r="Z329" s="4">
        <v>1</v>
      </c>
      <c r="AA329" s="40" t="s">
        <v>94</v>
      </c>
      <c r="AB329" s="29" t="s">
        <v>64</v>
      </c>
      <c r="AC329" s="29" t="str">
        <f t="shared" si="19"/>
        <v>Terminado</v>
      </c>
      <c r="AD329" s="214" t="s">
        <v>78</v>
      </c>
      <c r="AE329" s="84">
        <f>(S329*Z329)+(S330*Z330)+(S331*Z331)</f>
        <v>0.9</v>
      </c>
      <c r="AF329" s="112" t="s">
        <v>52</v>
      </c>
      <c r="AG329" s="112" t="str">
        <f t="shared" si="23"/>
        <v>En gestión</v>
      </c>
      <c r="AH329" s="161" t="s">
        <v>1553</v>
      </c>
      <c r="AI329" s="166" t="s">
        <v>1631</v>
      </c>
      <c r="AJ329" s="177" t="s">
        <v>1575</v>
      </c>
    </row>
    <row r="330" spans="1:36" ht="170" customHeight="1" x14ac:dyDescent="0.5">
      <c r="A330" s="37">
        <v>327</v>
      </c>
      <c r="B330" s="366"/>
      <c r="C330" s="136"/>
      <c r="D330" s="136"/>
      <c r="E330" s="136"/>
      <c r="F330" s="137"/>
      <c r="G330" s="372"/>
      <c r="H330" s="136"/>
      <c r="I330" s="141"/>
      <c r="J330" s="141"/>
      <c r="K330" s="136"/>
      <c r="L330" s="141"/>
      <c r="M330" s="141"/>
      <c r="N330" s="136"/>
      <c r="O330" s="136"/>
      <c r="P330" s="138"/>
      <c r="Q330" s="138"/>
      <c r="R330" s="342" t="s">
        <v>923</v>
      </c>
      <c r="S330" s="43">
        <v>0.8</v>
      </c>
      <c r="T330" s="273">
        <v>43922</v>
      </c>
      <c r="U330" s="276">
        <v>44135</v>
      </c>
      <c r="V330" s="134"/>
      <c r="W330" s="134"/>
      <c r="X330" s="134"/>
      <c r="Y330" s="134"/>
      <c r="Z330" s="4">
        <v>1</v>
      </c>
      <c r="AA330" s="40" t="s">
        <v>94</v>
      </c>
      <c r="AB330" s="29" t="s">
        <v>51</v>
      </c>
      <c r="AC330" s="29" t="str">
        <f t="shared" si="19"/>
        <v>Terminado</v>
      </c>
      <c r="AD330" s="214"/>
      <c r="AE330" s="84"/>
      <c r="AF330" s="112"/>
      <c r="AG330" s="112"/>
      <c r="AH330" s="188"/>
      <c r="AI330" s="183"/>
      <c r="AJ330" s="177" t="s">
        <v>1576</v>
      </c>
    </row>
    <row r="331" spans="1:36" ht="250.5" customHeight="1" x14ac:dyDescent="0.5">
      <c r="A331" s="37">
        <v>328</v>
      </c>
      <c r="B331" s="369"/>
      <c r="C331" s="136"/>
      <c r="D331" s="136"/>
      <c r="E331" s="136"/>
      <c r="F331" s="137"/>
      <c r="G331" s="372"/>
      <c r="H331" s="136"/>
      <c r="I331" s="141"/>
      <c r="J331" s="141"/>
      <c r="K331" s="136"/>
      <c r="L331" s="141"/>
      <c r="M331" s="141"/>
      <c r="N331" s="136"/>
      <c r="O331" s="136"/>
      <c r="P331" s="138"/>
      <c r="Q331" s="138"/>
      <c r="R331" s="342" t="s">
        <v>924</v>
      </c>
      <c r="S331" s="43">
        <v>0.1</v>
      </c>
      <c r="T331" s="273">
        <v>44136</v>
      </c>
      <c r="U331" s="276">
        <v>44180</v>
      </c>
      <c r="V331" s="134"/>
      <c r="W331" s="134"/>
      <c r="X331" s="134"/>
      <c r="Y331" s="134"/>
      <c r="Z331" s="4">
        <v>0</v>
      </c>
      <c r="AA331" s="40" t="s">
        <v>78</v>
      </c>
      <c r="AB331" s="29" t="s">
        <v>79</v>
      </c>
      <c r="AC331" s="29" t="str">
        <f t="shared" si="19"/>
        <v>Sin Iniciar</v>
      </c>
      <c r="AD331" s="214"/>
      <c r="AE331" s="84"/>
      <c r="AF331" s="112"/>
      <c r="AG331" s="112"/>
      <c r="AH331" s="162"/>
      <c r="AI331" s="184"/>
      <c r="AJ331" s="177" t="s">
        <v>1577</v>
      </c>
    </row>
    <row r="332" spans="1:36" ht="237.5" customHeight="1" x14ac:dyDescent="0.5">
      <c r="A332" s="37">
        <v>329</v>
      </c>
      <c r="B332" s="195" t="s">
        <v>919</v>
      </c>
      <c r="C332" s="102" t="s">
        <v>325</v>
      </c>
      <c r="D332" s="102" t="s">
        <v>291</v>
      </c>
      <c r="E332" s="102" t="s">
        <v>157</v>
      </c>
      <c r="F332" s="107">
        <v>7.0000000000000007E-2</v>
      </c>
      <c r="G332" s="363" t="s">
        <v>925</v>
      </c>
      <c r="H332" s="102" t="s">
        <v>285</v>
      </c>
      <c r="I332" s="308" t="s">
        <v>245</v>
      </c>
      <c r="J332" s="308" t="s">
        <v>245</v>
      </c>
      <c r="K332" s="102" t="s">
        <v>345</v>
      </c>
      <c r="L332" s="308"/>
      <c r="M332" s="102" t="s">
        <v>367</v>
      </c>
      <c r="N332" s="102" t="s">
        <v>926</v>
      </c>
      <c r="O332" s="102" t="s">
        <v>248</v>
      </c>
      <c r="P332" s="122">
        <v>43845</v>
      </c>
      <c r="Q332" s="122">
        <f>MAX(U332:U333)</f>
        <v>44165</v>
      </c>
      <c r="R332" s="340" t="s">
        <v>927</v>
      </c>
      <c r="S332" s="283">
        <v>0.1</v>
      </c>
      <c r="T332" s="42">
        <v>43845</v>
      </c>
      <c r="U332" s="284">
        <v>43921</v>
      </c>
      <c r="V332" s="312">
        <v>0.1</v>
      </c>
      <c r="W332" s="312">
        <v>0.3</v>
      </c>
      <c r="X332" s="312">
        <v>0.6</v>
      </c>
      <c r="Y332" s="312">
        <v>1</v>
      </c>
      <c r="Z332" s="4">
        <v>1</v>
      </c>
      <c r="AA332" s="5" t="s">
        <v>94</v>
      </c>
      <c r="AB332" s="29" t="s">
        <v>64</v>
      </c>
      <c r="AC332" s="29" t="str">
        <f t="shared" si="19"/>
        <v>Terminado</v>
      </c>
      <c r="AD332" s="212" t="s">
        <v>928</v>
      </c>
      <c r="AE332" s="84">
        <f>(S332*Z332)+(S333*Z333)</f>
        <v>0.37</v>
      </c>
      <c r="AF332" s="112" t="s">
        <v>52</v>
      </c>
      <c r="AG332" s="112" t="str">
        <f t="shared" ref="AG332" si="24">IF(AE332&lt;1%,"Sin iniciar",IF(AE332=100%,"Terminado","En gestión"))</f>
        <v>En gestión</v>
      </c>
      <c r="AH332" s="189" t="s">
        <v>1553</v>
      </c>
      <c r="AI332" s="169" t="s">
        <v>1632</v>
      </c>
      <c r="AJ332" s="206" t="s">
        <v>1578</v>
      </c>
    </row>
    <row r="333" spans="1:36" ht="272.5" customHeight="1" x14ac:dyDescent="0.5">
      <c r="A333" s="37">
        <v>330</v>
      </c>
      <c r="B333" s="196"/>
      <c r="C333" s="102"/>
      <c r="D333" s="102"/>
      <c r="E333" s="102"/>
      <c r="F333" s="107"/>
      <c r="G333" s="363"/>
      <c r="H333" s="102"/>
      <c r="I333" s="308"/>
      <c r="J333" s="308"/>
      <c r="K333" s="102"/>
      <c r="L333" s="308"/>
      <c r="M333" s="102"/>
      <c r="N333" s="102"/>
      <c r="O333" s="102"/>
      <c r="P333" s="122"/>
      <c r="Q333" s="122"/>
      <c r="R333" s="340" t="s">
        <v>929</v>
      </c>
      <c r="S333" s="283">
        <v>0.9</v>
      </c>
      <c r="T333" s="42">
        <v>43922</v>
      </c>
      <c r="U333" s="284">
        <v>44165</v>
      </c>
      <c r="V333" s="312"/>
      <c r="W333" s="312"/>
      <c r="X333" s="312"/>
      <c r="Y333" s="312"/>
      <c r="Z333" s="4">
        <v>0.3</v>
      </c>
      <c r="AA333" s="5" t="s">
        <v>930</v>
      </c>
      <c r="AB333" s="29" t="s">
        <v>51</v>
      </c>
      <c r="AC333" s="29" t="str">
        <f t="shared" si="19"/>
        <v>En gestión</v>
      </c>
      <c r="AD333" s="212"/>
      <c r="AE333" s="84"/>
      <c r="AF333" s="112"/>
      <c r="AG333" s="112"/>
      <c r="AH333" s="191"/>
      <c r="AI333" s="192"/>
      <c r="AJ333" s="206" t="s">
        <v>1579</v>
      </c>
    </row>
    <row r="334" spans="1:36" ht="63.75" customHeight="1" x14ac:dyDescent="0.5">
      <c r="A334" s="37">
        <v>331</v>
      </c>
      <c r="B334" s="364" t="s">
        <v>919</v>
      </c>
      <c r="C334" s="136" t="s">
        <v>40</v>
      </c>
      <c r="D334" s="136" t="s">
        <v>931</v>
      </c>
      <c r="E334" s="136" t="s">
        <v>42</v>
      </c>
      <c r="F334" s="137" t="s">
        <v>299</v>
      </c>
      <c r="G334" s="372" t="s">
        <v>932</v>
      </c>
      <c r="H334" s="141" t="s">
        <v>44</v>
      </c>
      <c r="I334" s="141" t="s">
        <v>245</v>
      </c>
      <c r="J334" s="136" t="s">
        <v>933</v>
      </c>
      <c r="K334" s="136" t="s">
        <v>44</v>
      </c>
      <c r="L334" s="136"/>
      <c r="M334" s="136"/>
      <c r="N334" s="136" t="s">
        <v>934</v>
      </c>
      <c r="O334" s="136" t="s">
        <v>248</v>
      </c>
      <c r="P334" s="129">
        <v>43845</v>
      </c>
      <c r="Q334" s="129">
        <f>MAX(U334:U338)</f>
        <v>44180</v>
      </c>
      <c r="R334" s="342" t="s">
        <v>935</v>
      </c>
      <c r="S334" s="43">
        <v>0.22</v>
      </c>
      <c r="T334" s="39">
        <v>43845</v>
      </c>
      <c r="U334" s="285">
        <v>43889</v>
      </c>
      <c r="V334" s="134">
        <v>0.44</v>
      </c>
      <c r="W334" s="134">
        <v>0.88</v>
      </c>
      <c r="X334" s="134">
        <v>0.9</v>
      </c>
      <c r="Y334" s="134">
        <v>1</v>
      </c>
      <c r="Z334" s="4">
        <v>1</v>
      </c>
      <c r="AA334" s="40" t="s">
        <v>94</v>
      </c>
      <c r="AB334" s="29" t="s">
        <v>64</v>
      </c>
      <c r="AC334" s="29" t="str">
        <f t="shared" si="19"/>
        <v>Terminado</v>
      </c>
      <c r="AD334" s="214" t="s">
        <v>936</v>
      </c>
      <c r="AE334" s="84">
        <f>(S334*Z334)+(S335*Z335)+(S336*Z336)+(S337*Z337)+(S338*Z338)</f>
        <v>0.88</v>
      </c>
      <c r="AF334" s="112" t="s">
        <v>52</v>
      </c>
      <c r="AG334" s="112" t="str">
        <f t="shared" ref="AG334" si="25">IF(AE334&lt;1%,"Sin iniciar",IF(AE334=100%,"Terminado","En gestión"))</f>
        <v>En gestión</v>
      </c>
      <c r="AH334" s="161" t="s">
        <v>1553</v>
      </c>
      <c r="AI334" s="166" t="s">
        <v>1580</v>
      </c>
      <c r="AJ334" s="177" t="s">
        <v>1581</v>
      </c>
    </row>
    <row r="335" spans="1:36" ht="107.5" customHeight="1" x14ac:dyDescent="0.5">
      <c r="A335" s="37">
        <v>332</v>
      </c>
      <c r="B335" s="366"/>
      <c r="C335" s="136"/>
      <c r="D335" s="136"/>
      <c r="E335" s="136"/>
      <c r="F335" s="137"/>
      <c r="G335" s="372"/>
      <c r="H335" s="141"/>
      <c r="I335" s="141"/>
      <c r="J335" s="136"/>
      <c r="K335" s="136"/>
      <c r="L335" s="136"/>
      <c r="M335" s="136"/>
      <c r="N335" s="136"/>
      <c r="O335" s="136"/>
      <c r="P335" s="129"/>
      <c r="Q335" s="129"/>
      <c r="R335" s="342" t="s">
        <v>937</v>
      </c>
      <c r="S335" s="43">
        <v>0.22</v>
      </c>
      <c r="T335" s="39">
        <v>43891</v>
      </c>
      <c r="U335" s="285">
        <v>43921</v>
      </c>
      <c r="V335" s="134"/>
      <c r="W335" s="134"/>
      <c r="X335" s="134"/>
      <c r="Y335" s="134"/>
      <c r="Z335" s="4">
        <v>1</v>
      </c>
      <c r="AA335" s="40" t="s">
        <v>938</v>
      </c>
      <c r="AB335" s="29" t="s">
        <v>64</v>
      </c>
      <c r="AC335" s="29" t="str">
        <f t="shared" si="19"/>
        <v>Terminado</v>
      </c>
      <c r="AD335" s="214" t="s">
        <v>849</v>
      </c>
      <c r="AE335" s="84"/>
      <c r="AF335" s="112"/>
      <c r="AG335" s="112"/>
      <c r="AH335" s="188"/>
      <c r="AI335" s="183"/>
      <c r="AJ335" s="177" t="s">
        <v>1582</v>
      </c>
    </row>
    <row r="336" spans="1:36" ht="120.5" customHeight="1" x14ac:dyDescent="0.5">
      <c r="A336" s="37">
        <v>333</v>
      </c>
      <c r="B336" s="366"/>
      <c r="C336" s="136"/>
      <c r="D336" s="136"/>
      <c r="E336" s="136"/>
      <c r="F336" s="137"/>
      <c r="G336" s="372"/>
      <c r="H336" s="141"/>
      <c r="I336" s="141"/>
      <c r="J336" s="136"/>
      <c r="K336" s="136"/>
      <c r="L336" s="136"/>
      <c r="M336" s="136"/>
      <c r="N336" s="136"/>
      <c r="O336" s="136"/>
      <c r="P336" s="129"/>
      <c r="Q336" s="129"/>
      <c r="R336" s="342" t="s">
        <v>939</v>
      </c>
      <c r="S336" s="43">
        <v>0.22</v>
      </c>
      <c r="T336" s="39">
        <v>43922</v>
      </c>
      <c r="U336" s="285">
        <v>43951</v>
      </c>
      <c r="V336" s="134"/>
      <c r="W336" s="134"/>
      <c r="X336" s="134"/>
      <c r="Y336" s="134"/>
      <c r="Z336" s="4">
        <v>1</v>
      </c>
      <c r="AA336" s="40" t="s">
        <v>940</v>
      </c>
      <c r="AB336" s="29" t="s">
        <v>64</v>
      </c>
      <c r="AC336" s="29" t="str">
        <f t="shared" si="19"/>
        <v>Terminado</v>
      </c>
      <c r="AD336" s="214" t="s">
        <v>849</v>
      </c>
      <c r="AE336" s="84"/>
      <c r="AF336" s="112"/>
      <c r="AG336" s="112"/>
      <c r="AH336" s="188"/>
      <c r="AI336" s="183"/>
      <c r="AJ336" s="177" t="s">
        <v>1583</v>
      </c>
    </row>
    <row r="337" spans="1:36" ht="124" customHeight="1" x14ac:dyDescent="0.5">
      <c r="A337" s="37">
        <v>334</v>
      </c>
      <c r="B337" s="366"/>
      <c r="C337" s="136"/>
      <c r="D337" s="136"/>
      <c r="E337" s="136"/>
      <c r="F337" s="137"/>
      <c r="G337" s="372"/>
      <c r="H337" s="141"/>
      <c r="I337" s="141"/>
      <c r="J337" s="136"/>
      <c r="K337" s="136"/>
      <c r="L337" s="136"/>
      <c r="M337" s="136"/>
      <c r="N337" s="136"/>
      <c r="O337" s="136"/>
      <c r="P337" s="129"/>
      <c r="Q337" s="129"/>
      <c r="R337" s="342" t="s">
        <v>941</v>
      </c>
      <c r="S337" s="43">
        <v>0.22</v>
      </c>
      <c r="T337" s="39">
        <v>43952</v>
      </c>
      <c r="U337" s="285">
        <v>43982</v>
      </c>
      <c r="V337" s="134"/>
      <c r="W337" s="134"/>
      <c r="X337" s="134"/>
      <c r="Y337" s="134"/>
      <c r="Z337" s="4">
        <v>1</v>
      </c>
      <c r="AA337" s="40" t="s">
        <v>942</v>
      </c>
      <c r="AB337" s="29" t="s">
        <v>64</v>
      </c>
      <c r="AC337" s="29" t="str">
        <f t="shared" si="19"/>
        <v>Terminado</v>
      </c>
      <c r="AD337" s="214" t="s">
        <v>849</v>
      </c>
      <c r="AE337" s="84"/>
      <c r="AF337" s="112"/>
      <c r="AG337" s="112"/>
      <c r="AH337" s="188"/>
      <c r="AI337" s="183"/>
      <c r="AJ337" s="177" t="s">
        <v>1584</v>
      </c>
    </row>
    <row r="338" spans="1:36" ht="182.5" customHeight="1" x14ac:dyDescent="0.5">
      <c r="A338" s="37">
        <v>335</v>
      </c>
      <c r="B338" s="369"/>
      <c r="C338" s="136"/>
      <c r="D338" s="136"/>
      <c r="E338" s="136"/>
      <c r="F338" s="137"/>
      <c r="G338" s="372"/>
      <c r="H338" s="141"/>
      <c r="I338" s="141"/>
      <c r="J338" s="136"/>
      <c r="K338" s="136"/>
      <c r="L338" s="136"/>
      <c r="M338" s="136"/>
      <c r="N338" s="136"/>
      <c r="O338" s="136"/>
      <c r="P338" s="129"/>
      <c r="Q338" s="129"/>
      <c r="R338" s="342" t="s">
        <v>943</v>
      </c>
      <c r="S338" s="43">
        <v>0.12</v>
      </c>
      <c r="T338" s="39">
        <v>43983</v>
      </c>
      <c r="U338" s="285">
        <v>44180</v>
      </c>
      <c r="V338" s="134"/>
      <c r="W338" s="134"/>
      <c r="X338" s="134"/>
      <c r="Y338" s="134"/>
      <c r="Z338" s="4">
        <v>0</v>
      </c>
      <c r="AA338" s="40" t="s">
        <v>944</v>
      </c>
      <c r="AB338" s="29" t="s">
        <v>51</v>
      </c>
      <c r="AC338" s="29" t="str">
        <f t="shared" si="19"/>
        <v>Sin Iniciar</v>
      </c>
      <c r="AD338" s="214" t="s">
        <v>849</v>
      </c>
      <c r="AE338" s="84"/>
      <c r="AF338" s="112"/>
      <c r="AG338" s="112"/>
      <c r="AH338" s="162"/>
      <c r="AI338" s="184"/>
      <c r="AJ338" s="177" t="s">
        <v>1585</v>
      </c>
    </row>
    <row r="339" spans="1:36" ht="150" x14ac:dyDescent="0.5">
      <c r="A339" s="37">
        <v>336</v>
      </c>
      <c r="B339" s="406" t="s">
        <v>945</v>
      </c>
      <c r="C339" s="101" t="s">
        <v>308</v>
      </c>
      <c r="D339" s="101" t="s">
        <v>274</v>
      </c>
      <c r="E339" s="102" t="s">
        <v>42</v>
      </c>
      <c r="F339" s="374" t="s">
        <v>299</v>
      </c>
      <c r="G339" s="104" t="s">
        <v>946</v>
      </c>
      <c r="H339" s="105" t="s">
        <v>44</v>
      </c>
      <c r="I339" s="105" t="s">
        <v>245</v>
      </c>
      <c r="J339" s="101" t="s">
        <v>44</v>
      </c>
      <c r="K339" s="95" t="s">
        <v>345</v>
      </c>
      <c r="L339" s="102"/>
      <c r="M339" s="102"/>
      <c r="N339" s="101" t="s">
        <v>947</v>
      </c>
      <c r="O339" s="101" t="s">
        <v>248</v>
      </c>
      <c r="P339" s="97">
        <v>43862</v>
      </c>
      <c r="Q339" s="97">
        <f>MAX(U339:U341)</f>
        <v>44187</v>
      </c>
      <c r="R339" s="337" t="s">
        <v>948</v>
      </c>
      <c r="S339" s="11">
        <v>0.3</v>
      </c>
      <c r="T339" s="316">
        <v>43862</v>
      </c>
      <c r="U339" s="317">
        <v>44167</v>
      </c>
      <c r="V339" s="99">
        <v>0.1</v>
      </c>
      <c r="W339" s="99">
        <v>0.4</v>
      </c>
      <c r="X339" s="99">
        <v>0.7</v>
      </c>
      <c r="Y339" s="99">
        <v>1</v>
      </c>
      <c r="Z339" s="4">
        <v>0.5</v>
      </c>
      <c r="AA339" s="257" t="s">
        <v>949</v>
      </c>
      <c r="AB339" s="29" t="s">
        <v>52</v>
      </c>
      <c r="AC339" s="29" t="str">
        <f t="shared" si="19"/>
        <v>En gestión</v>
      </c>
      <c r="AD339" s="224" t="s">
        <v>950</v>
      </c>
      <c r="AE339" s="84">
        <f>(S339*Z339)+(S340*Z340)+(S341*Z341)</f>
        <v>0.4</v>
      </c>
      <c r="AF339" s="112" t="s">
        <v>52</v>
      </c>
      <c r="AG339" s="112" t="str">
        <f t="shared" ref="AG339" si="26">IF(AE339&lt;1%,"Sin iniciar",IF(AE339=100%,"Terminado","En gestión"))</f>
        <v>En gestión</v>
      </c>
      <c r="AH339" s="117" t="s">
        <v>1285</v>
      </c>
      <c r="AI339" s="163" t="s">
        <v>1313</v>
      </c>
      <c r="AJ339" s="198" t="s">
        <v>1314</v>
      </c>
    </row>
    <row r="340" spans="1:36" ht="161.5" customHeight="1" x14ac:dyDescent="0.5">
      <c r="A340" s="37">
        <v>337</v>
      </c>
      <c r="B340" s="408"/>
      <c r="C340" s="101"/>
      <c r="D340" s="101"/>
      <c r="E340" s="102"/>
      <c r="F340" s="374"/>
      <c r="G340" s="104"/>
      <c r="H340" s="105"/>
      <c r="I340" s="105"/>
      <c r="J340" s="101"/>
      <c r="K340" s="95"/>
      <c r="L340" s="102"/>
      <c r="M340" s="102"/>
      <c r="N340" s="101"/>
      <c r="O340" s="101"/>
      <c r="P340" s="97"/>
      <c r="Q340" s="97"/>
      <c r="R340" s="337" t="s">
        <v>951</v>
      </c>
      <c r="S340" s="11">
        <v>0.2</v>
      </c>
      <c r="T340" s="316">
        <v>43896</v>
      </c>
      <c r="U340" s="317">
        <v>44167</v>
      </c>
      <c r="V340" s="99"/>
      <c r="W340" s="99"/>
      <c r="X340" s="99"/>
      <c r="Y340" s="99"/>
      <c r="Z340" s="4">
        <v>0.5</v>
      </c>
      <c r="AA340" s="257" t="s">
        <v>952</v>
      </c>
      <c r="AB340" s="29" t="s">
        <v>52</v>
      </c>
      <c r="AC340" s="29" t="str">
        <f t="shared" si="19"/>
        <v>En gestión</v>
      </c>
      <c r="AD340" s="224"/>
      <c r="AE340" s="84"/>
      <c r="AF340" s="112"/>
      <c r="AG340" s="112"/>
      <c r="AH340" s="118"/>
      <c r="AI340" s="164"/>
      <c r="AJ340" s="203"/>
    </row>
    <row r="341" spans="1:36" ht="375" x14ac:dyDescent="0.5">
      <c r="A341" s="37">
        <v>338</v>
      </c>
      <c r="B341" s="407"/>
      <c r="C341" s="101"/>
      <c r="D341" s="101"/>
      <c r="E341" s="102"/>
      <c r="F341" s="374"/>
      <c r="G341" s="104"/>
      <c r="H341" s="105"/>
      <c r="I341" s="105"/>
      <c r="J341" s="101"/>
      <c r="K341" s="95"/>
      <c r="L341" s="102"/>
      <c r="M341" s="102"/>
      <c r="N341" s="101"/>
      <c r="O341" s="101"/>
      <c r="P341" s="97"/>
      <c r="Q341" s="97"/>
      <c r="R341" s="337" t="s">
        <v>953</v>
      </c>
      <c r="S341" s="11">
        <v>0.5</v>
      </c>
      <c r="T341" s="316">
        <v>43923</v>
      </c>
      <c r="U341" s="317">
        <v>44187</v>
      </c>
      <c r="V341" s="99"/>
      <c r="W341" s="99"/>
      <c r="X341" s="99"/>
      <c r="Y341" s="99"/>
      <c r="Z341" s="4">
        <v>0.3</v>
      </c>
      <c r="AA341" s="257" t="s">
        <v>954</v>
      </c>
      <c r="AB341" s="29" t="s">
        <v>52</v>
      </c>
      <c r="AC341" s="29" t="str">
        <f t="shared" si="19"/>
        <v>En gestión</v>
      </c>
      <c r="AD341" s="224"/>
      <c r="AE341" s="84"/>
      <c r="AF341" s="112"/>
      <c r="AG341" s="112"/>
      <c r="AH341" s="119"/>
      <c r="AI341" s="165"/>
      <c r="AJ341" s="204"/>
    </row>
    <row r="342" spans="1:36" ht="42" x14ac:dyDescent="0.5">
      <c r="A342" s="37">
        <v>339</v>
      </c>
      <c r="B342" s="364" t="s">
        <v>945</v>
      </c>
      <c r="C342" s="136" t="s">
        <v>308</v>
      </c>
      <c r="D342" s="136" t="s">
        <v>274</v>
      </c>
      <c r="E342" s="136" t="s">
        <v>42</v>
      </c>
      <c r="F342" s="137" t="s">
        <v>299</v>
      </c>
      <c r="G342" s="372" t="s">
        <v>955</v>
      </c>
      <c r="H342" s="141" t="s">
        <v>44</v>
      </c>
      <c r="I342" s="141" t="s">
        <v>245</v>
      </c>
      <c r="J342" s="136" t="s">
        <v>44</v>
      </c>
      <c r="K342" s="136" t="s">
        <v>345</v>
      </c>
      <c r="L342" s="136"/>
      <c r="M342" s="136"/>
      <c r="N342" s="136" t="s">
        <v>956</v>
      </c>
      <c r="O342" s="136" t="s">
        <v>248</v>
      </c>
      <c r="P342" s="135">
        <v>43864</v>
      </c>
      <c r="Q342" s="135">
        <f>MAX(U342:U345)</f>
        <v>44183</v>
      </c>
      <c r="R342" s="342" t="s">
        <v>957</v>
      </c>
      <c r="S342" s="38">
        <v>0.2</v>
      </c>
      <c r="T342" s="318">
        <v>43864</v>
      </c>
      <c r="U342" s="319">
        <v>43889</v>
      </c>
      <c r="V342" s="134">
        <v>0.1</v>
      </c>
      <c r="W342" s="134">
        <v>0.3</v>
      </c>
      <c r="X342" s="134">
        <v>0.6</v>
      </c>
      <c r="Y342" s="134">
        <v>1</v>
      </c>
      <c r="Z342" s="4">
        <v>1</v>
      </c>
      <c r="AA342" s="258" t="s">
        <v>94</v>
      </c>
      <c r="AB342" s="29" t="s">
        <v>64</v>
      </c>
      <c r="AC342" s="29" t="str">
        <f t="shared" si="19"/>
        <v>Terminado</v>
      </c>
      <c r="AD342" s="214" t="s">
        <v>958</v>
      </c>
      <c r="AE342" s="84">
        <f>(S342*Z342)+(S343*Z343)+(S344*Z344)+(S345*Z345)</f>
        <v>0.87999999999999989</v>
      </c>
      <c r="AF342" s="112" t="s">
        <v>52</v>
      </c>
      <c r="AG342" s="112" t="str">
        <f t="shared" ref="AG342" si="27">IF(AE342&lt;1%,"Sin iniciar",IF(AE342=100%,"Terminado","En gestión"))</f>
        <v>En gestión</v>
      </c>
      <c r="AH342" s="161" t="s">
        <v>1285</v>
      </c>
      <c r="AI342" s="166" t="s">
        <v>1313</v>
      </c>
      <c r="AJ342" s="201" t="s">
        <v>1315</v>
      </c>
    </row>
    <row r="343" spans="1:36" ht="42" x14ac:dyDescent="0.5">
      <c r="A343" s="37">
        <v>340</v>
      </c>
      <c r="B343" s="366"/>
      <c r="C343" s="136"/>
      <c r="D343" s="136"/>
      <c r="E343" s="136"/>
      <c r="F343" s="137"/>
      <c r="G343" s="372"/>
      <c r="H343" s="141"/>
      <c r="I343" s="141"/>
      <c r="J343" s="136"/>
      <c r="K343" s="136"/>
      <c r="L343" s="136"/>
      <c r="M343" s="136"/>
      <c r="N343" s="136"/>
      <c r="O343" s="136"/>
      <c r="P343" s="135"/>
      <c r="Q343" s="135"/>
      <c r="R343" s="342" t="s">
        <v>959</v>
      </c>
      <c r="S343" s="38">
        <v>0.2</v>
      </c>
      <c r="T343" s="318">
        <v>43892</v>
      </c>
      <c r="U343" s="319">
        <v>43945</v>
      </c>
      <c r="V343" s="134"/>
      <c r="W343" s="134"/>
      <c r="X343" s="134"/>
      <c r="Y343" s="134"/>
      <c r="Z343" s="4">
        <v>1</v>
      </c>
      <c r="AA343" s="258" t="s">
        <v>94</v>
      </c>
      <c r="AB343" s="29" t="s">
        <v>64</v>
      </c>
      <c r="AC343" s="29" t="str">
        <f t="shared" si="19"/>
        <v>Terminado</v>
      </c>
      <c r="AD343" s="214"/>
      <c r="AE343" s="84"/>
      <c r="AF343" s="112"/>
      <c r="AG343" s="112"/>
      <c r="AH343" s="188"/>
      <c r="AI343" s="168"/>
      <c r="AJ343" s="205"/>
    </row>
    <row r="344" spans="1:36" ht="375" x14ac:dyDescent="0.5">
      <c r="A344" s="37">
        <v>341</v>
      </c>
      <c r="B344" s="366"/>
      <c r="C344" s="136"/>
      <c r="D344" s="136"/>
      <c r="E344" s="136"/>
      <c r="F344" s="137"/>
      <c r="G344" s="372"/>
      <c r="H344" s="141"/>
      <c r="I344" s="141"/>
      <c r="J344" s="136"/>
      <c r="K344" s="136"/>
      <c r="L344" s="136"/>
      <c r="M344" s="136"/>
      <c r="N344" s="136"/>
      <c r="O344" s="136"/>
      <c r="P344" s="135"/>
      <c r="Q344" s="135"/>
      <c r="R344" s="342" t="s">
        <v>960</v>
      </c>
      <c r="S344" s="38">
        <v>0.3</v>
      </c>
      <c r="T344" s="318">
        <v>43948</v>
      </c>
      <c r="U344" s="319">
        <v>44029</v>
      </c>
      <c r="V344" s="134"/>
      <c r="W344" s="134"/>
      <c r="X344" s="134"/>
      <c r="Y344" s="134"/>
      <c r="Z344" s="4">
        <v>1</v>
      </c>
      <c r="AA344" s="258" t="s">
        <v>961</v>
      </c>
      <c r="AB344" s="29" t="s">
        <v>52</v>
      </c>
      <c r="AC344" s="29" t="str">
        <f t="shared" si="19"/>
        <v>Terminado</v>
      </c>
      <c r="AD344" s="214"/>
      <c r="AE344" s="84"/>
      <c r="AF344" s="112"/>
      <c r="AG344" s="112"/>
      <c r="AH344" s="188"/>
      <c r="AI344" s="168"/>
      <c r="AJ344" s="205"/>
    </row>
    <row r="345" spans="1:36" ht="409.5" x14ac:dyDescent="0.5">
      <c r="A345" s="37">
        <v>342</v>
      </c>
      <c r="B345" s="369"/>
      <c r="C345" s="136"/>
      <c r="D345" s="136"/>
      <c r="E345" s="136"/>
      <c r="F345" s="137"/>
      <c r="G345" s="372"/>
      <c r="H345" s="141"/>
      <c r="I345" s="141"/>
      <c r="J345" s="136"/>
      <c r="K345" s="136"/>
      <c r="L345" s="136"/>
      <c r="M345" s="136"/>
      <c r="N345" s="136"/>
      <c r="O345" s="136"/>
      <c r="P345" s="135"/>
      <c r="Q345" s="135"/>
      <c r="R345" s="342" t="s">
        <v>962</v>
      </c>
      <c r="S345" s="38">
        <v>0.3</v>
      </c>
      <c r="T345" s="318">
        <v>44075</v>
      </c>
      <c r="U345" s="319">
        <v>44183</v>
      </c>
      <c r="V345" s="134"/>
      <c r="W345" s="134"/>
      <c r="X345" s="134"/>
      <c r="Y345" s="134"/>
      <c r="Z345" s="4">
        <v>0.6</v>
      </c>
      <c r="AA345" s="258" t="s">
        <v>963</v>
      </c>
      <c r="AB345" s="29" t="s">
        <v>79</v>
      </c>
      <c r="AC345" s="29" t="str">
        <f t="shared" si="19"/>
        <v>En gestión</v>
      </c>
      <c r="AD345" s="214"/>
      <c r="AE345" s="84"/>
      <c r="AF345" s="112"/>
      <c r="AG345" s="112"/>
      <c r="AH345" s="162"/>
      <c r="AI345" s="167"/>
      <c r="AJ345" s="202"/>
    </row>
    <row r="346" spans="1:36" ht="84" x14ac:dyDescent="0.5">
      <c r="A346" s="37">
        <v>343</v>
      </c>
      <c r="B346" s="406" t="s">
        <v>945</v>
      </c>
      <c r="C346" s="101" t="s">
        <v>40</v>
      </c>
      <c r="D346" s="101" t="s">
        <v>964</v>
      </c>
      <c r="E346" s="102" t="s">
        <v>157</v>
      </c>
      <c r="F346" s="374">
        <v>0.249</v>
      </c>
      <c r="G346" s="104" t="s">
        <v>965</v>
      </c>
      <c r="H346" s="105" t="s">
        <v>44</v>
      </c>
      <c r="I346" s="105" t="s">
        <v>44</v>
      </c>
      <c r="J346" s="101" t="s">
        <v>44</v>
      </c>
      <c r="K346" s="95" t="s">
        <v>345</v>
      </c>
      <c r="L346" s="102"/>
      <c r="M346" s="102" t="s">
        <v>367</v>
      </c>
      <c r="N346" s="78" t="s">
        <v>966</v>
      </c>
      <c r="O346" s="101" t="s">
        <v>46</v>
      </c>
      <c r="P346" s="96">
        <v>43836</v>
      </c>
      <c r="Q346" s="96">
        <f>MAX(U346:U349)</f>
        <v>44196</v>
      </c>
      <c r="R346" s="349" t="s">
        <v>967</v>
      </c>
      <c r="S346" s="52">
        <v>0.3</v>
      </c>
      <c r="T346" s="320">
        <v>43836</v>
      </c>
      <c r="U346" s="321">
        <v>43889</v>
      </c>
      <c r="V346" s="99">
        <v>0.96</v>
      </c>
      <c r="W346" s="99">
        <v>0.97</v>
      </c>
      <c r="X346" s="99">
        <v>0.98</v>
      </c>
      <c r="Y346" s="99">
        <v>0.98</v>
      </c>
      <c r="Z346" s="4">
        <v>1</v>
      </c>
      <c r="AA346" s="233" t="s">
        <v>968</v>
      </c>
      <c r="AB346" s="29" t="s">
        <v>64</v>
      </c>
      <c r="AC346" s="29" t="str">
        <f t="shared" si="19"/>
        <v>Terminado</v>
      </c>
      <c r="AD346" s="210" t="s">
        <v>969</v>
      </c>
      <c r="AE346" s="84">
        <f>(S346*Z346)+(S347*Z347)+(S348*Z348)+(S349*Z349)</f>
        <v>0.85000000000000009</v>
      </c>
      <c r="AF346" s="112" t="s">
        <v>52</v>
      </c>
      <c r="AG346" s="112" t="str">
        <f t="shared" ref="AG346" si="28">IF(AE346&lt;1%,"Sin iniciar",IF(AE346=100%,"Terminado","En gestión"))</f>
        <v>En gestión</v>
      </c>
      <c r="AH346" s="117" t="s">
        <v>1285</v>
      </c>
      <c r="AI346" s="163" t="s">
        <v>1313</v>
      </c>
      <c r="AJ346" s="198" t="s">
        <v>1316</v>
      </c>
    </row>
    <row r="347" spans="1:36" ht="75" x14ac:dyDescent="0.5">
      <c r="A347" s="37">
        <v>344</v>
      </c>
      <c r="B347" s="408"/>
      <c r="C347" s="101"/>
      <c r="D347" s="101"/>
      <c r="E347" s="102"/>
      <c r="F347" s="374"/>
      <c r="G347" s="104"/>
      <c r="H347" s="105"/>
      <c r="I347" s="105"/>
      <c r="J347" s="101"/>
      <c r="K347" s="95"/>
      <c r="L347" s="102"/>
      <c r="M347" s="102"/>
      <c r="N347" s="78"/>
      <c r="O347" s="101"/>
      <c r="P347" s="96"/>
      <c r="Q347" s="96"/>
      <c r="R347" s="349" t="s">
        <v>970</v>
      </c>
      <c r="S347" s="52">
        <v>0.3</v>
      </c>
      <c r="T347" s="320">
        <v>43864</v>
      </c>
      <c r="U347" s="321">
        <v>44195</v>
      </c>
      <c r="V347" s="99"/>
      <c r="W347" s="99"/>
      <c r="X347" s="99"/>
      <c r="Y347" s="99"/>
      <c r="Z347" s="4">
        <v>0.8</v>
      </c>
      <c r="AA347" s="233" t="s">
        <v>971</v>
      </c>
      <c r="AB347" s="29" t="s">
        <v>52</v>
      </c>
      <c r="AC347" s="29" t="str">
        <f t="shared" si="19"/>
        <v>En gestión</v>
      </c>
      <c r="AD347" s="210"/>
      <c r="AE347" s="84"/>
      <c r="AF347" s="112"/>
      <c r="AG347" s="112"/>
      <c r="AH347" s="118"/>
      <c r="AI347" s="164"/>
      <c r="AJ347" s="203"/>
    </row>
    <row r="348" spans="1:36" ht="200" x14ac:dyDescent="0.5">
      <c r="A348" s="37">
        <v>345</v>
      </c>
      <c r="B348" s="408"/>
      <c r="C348" s="101"/>
      <c r="D348" s="101"/>
      <c r="E348" s="102"/>
      <c r="F348" s="374"/>
      <c r="G348" s="104"/>
      <c r="H348" s="105"/>
      <c r="I348" s="105"/>
      <c r="J348" s="101"/>
      <c r="K348" s="95"/>
      <c r="L348" s="102"/>
      <c r="M348" s="102"/>
      <c r="N348" s="78"/>
      <c r="O348" s="101"/>
      <c r="P348" s="96"/>
      <c r="Q348" s="96"/>
      <c r="R348" s="349" t="s">
        <v>972</v>
      </c>
      <c r="S348" s="52">
        <v>0.2</v>
      </c>
      <c r="T348" s="320">
        <v>43892</v>
      </c>
      <c r="U348" s="321">
        <v>44196</v>
      </c>
      <c r="V348" s="99"/>
      <c r="W348" s="99"/>
      <c r="X348" s="99"/>
      <c r="Y348" s="99"/>
      <c r="Z348" s="4">
        <v>0.6</v>
      </c>
      <c r="AA348" s="233" t="s">
        <v>973</v>
      </c>
      <c r="AB348" s="29" t="s">
        <v>52</v>
      </c>
      <c r="AC348" s="29" t="str">
        <f t="shared" si="19"/>
        <v>En gestión</v>
      </c>
      <c r="AD348" s="210"/>
      <c r="AE348" s="84"/>
      <c r="AF348" s="112"/>
      <c r="AG348" s="112"/>
      <c r="AH348" s="118"/>
      <c r="AI348" s="164"/>
      <c r="AJ348" s="203"/>
    </row>
    <row r="349" spans="1:36" ht="225" x14ac:dyDescent="0.5">
      <c r="A349" s="37">
        <v>346</v>
      </c>
      <c r="B349" s="407"/>
      <c r="C349" s="101"/>
      <c r="D349" s="101"/>
      <c r="E349" s="102"/>
      <c r="F349" s="374"/>
      <c r="G349" s="104"/>
      <c r="H349" s="105"/>
      <c r="I349" s="105"/>
      <c r="J349" s="101"/>
      <c r="K349" s="95"/>
      <c r="L349" s="102"/>
      <c r="M349" s="102"/>
      <c r="N349" s="78"/>
      <c r="O349" s="101"/>
      <c r="P349" s="96"/>
      <c r="Q349" s="96"/>
      <c r="R349" s="349" t="s">
        <v>974</v>
      </c>
      <c r="S349" s="52">
        <v>0.2</v>
      </c>
      <c r="T349" s="320">
        <v>43836</v>
      </c>
      <c r="U349" s="321">
        <v>43980</v>
      </c>
      <c r="V349" s="99"/>
      <c r="W349" s="99"/>
      <c r="X349" s="99"/>
      <c r="Y349" s="99"/>
      <c r="Z349" s="4">
        <v>0.95</v>
      </c>
      <c r="AA349" s="233" t="s">
        <v>975</v>
      </c>
      <c r="AB349" s="29" t="s">
        <v>64</v>
      </c>
      <c r="AC349" s="29" t="str">
        <f t="shared" si="19"/>
        <v>En gestión</v>
      </c>
      <c r="AD349" s="210"/>
      <c r="AE349" s="84"/>
      <c r="AF349" s="112"/>
      <c r="AG349" s="112"/>
      <c r="AH349" s="119"/>
      <c r="AI349" s="165"/>
      <c r="AJ349" s="204"/>
    </row>
    <row r="350" spans="1:36" ht="42" x14ac:dyDescent="0.5">
      <c r="A350" s="37">
        <v>347</v>
      </c>
      <c r="B350" s="364" t="s">
        <v>976</v>
      </c>
      <c r="C350" s="136" t="s">
        <v>195</v>
      </c>
      <c r="D350" s="136" t="s">
        <v>196</v>
      </c>
      <c r="E350" s="136" t="s">
        <v>42</v>
      </c>
      <c r="F350" s="137" t="s">
        <v>299</v>
      </c>
      <c r="G350" s="372" t="s">
        <v>977</v>
      </c>
      <c r="H350" s="141" t="s">
        <v>245</v>
      </c>
      <c r="I350" s="141" t="s">
        <v>245</v>
      </c>
      <c r="J350" s="141" t="s">
        <v>245</v>
      </c>
      <c r="K350" s="141" t="s">
        <v>245</v>
      </c>
      <c r="L350" s="141"/>
      <c r="M350" s="136"/>
      <c r="N350" s="124" t="s">
        <v>1304</v>
      </c>
      <c r="O350" s="129" t="s">
        <v>82</v>
      </c>
      <c r="P350" s="138">
        <v>43861</v>
      </c>
      <c r="Q350" s="138">
        <f>MAX(U350:U351)</f>
        <v>44165</v>
      </c>
      <c r="R350" s="335" t="s">
        <v>978</v>
      </c>
      <c r="S350" s="43">
        <v>0.3</v>
      </c>
      <c r="T350" s="273">
        <v>43861</v>
      </c>
      <c r="U350" s="276">
        <v>44042</v>
      </c>
      <c r="V350" s="134">
        <v>0.15</v>
      </c>
      <c r="W350" s="134">
        <v>0.3</v>
      </c>
      <c r="X350" s="134">
        <v>0.65</v>
      </c>
      <c r="Y350" s="134">
        <v>1</v>
      </c>
      <c r="Z350" s="3">
        <v>1</v>
      </c>
      <c r="AA350" s="231" t="s">
        <v>979</v>
      </c>
      <c r="AB350" s="29" t="s">
        <v>52</v>
      </c>
      <c r="AC350" s="29" t="str">
        <f t="shared" si="19"/>
        <v>Terminado</v>
      </c>
      <c r="AD350" s="133" t="s">
        <v>683</v>
      </c>
      <c r="AE350" s="84">
        <f>(S350*Z350)+(S351*Z351)</f>
        <v>1</v>
      </c>
      <c r="AF350" s="112" t="s">
        <v>64</v>
      </c>
      <c r="AG350" s="112" t="str">
        <f t="shared" ref="AG350" si="29">IF(AE350&lt;1%,"Sin iniciar",IF(AE350=100%,"Terminado","En gestión"))</f>
        <v>Terminado</v>
      </c>
      <c r="AH350" s="161" t="s">
        <v>1285</v>
      </c>
      <c r="AI350" s="166" t="s">
        <v>1276</v>
      </c>
      <c r="AJ350" s="201" t="s">
        <v>1317</v>
      </c>
    </row>
    <row r="351" spans="1:36" ht="69" customHeight="1" x14ac:dyDescent="0.5">
      <c r="A351" s="37">
        <v>348</v>
      </c>
      <c r="B351" s="369"/>
      <c r="C351" s="136"/>
      <c r="D351" s="136"/>
      <c r="E351" s="136"/>
      <c r="F351" s="137"/>
      <c r="G351" s="372"/>
      <c r="H351" s="141"/>
      <c r="I351" s="141"/>
      <c r="J351" s="141"/>
      <c r="K351" s="141"/>
      <c r="L351" s="141"/>
      <c r="M351" s="136"/>
      <c r="N351" s="124"/>
      <c r="O351" s="129"/>
      <c r="P351" s="138"/>
      <c r="Q351" s="138"/>
      <c r="R351" s="335" t="s">
        <v>980</v>
      </c>
      <c r="S351" s="43">
        <v>0.7</v>
      </c>
      <c r="T351" s="273">
        <v>43922</v>
      </c>
      <c r="U351" s="276">
        <v>44165</v>
      </c>
      <c r="V351" s="134"/>
      <c r="W351" s="134"/>
      <c r="X351" s="134"/>
      <c r="Y351" s="134"/>
      <c r="Z351" s="3">
        <v>1</v>
      </c>
      <c r="AA351" s="231" t="s">
        <v>979</v>
      </c>
      <c r="AB351" s="29" t="s">
        <v>52</v>
      </c>
      <c r="AC351" s="29" t="str">
        <f t="shared" si="19"/>
        <v>Terminado</v>
      </c>
      <c r="AD351" s="133"/>
      <c r="AE351" s="84"/>
      <c r="AF351" s="112"/>
      <c r="AG351" s="112"/>
      <c r="AH351" s="162"/>
      <c r="AI351" s="184"/>
      <c r="AJ351" s="202"/>
    </row>
    <row r="352" spans="1:36" ht="138.5" customHeight="1" x14ac:dyDescent="0.5">
      <c r="A352" s="37">
        <v>349</v>
      </c>
      <c r="B352" s="195" t="s">
        <v>976</v>
      </c>
      <c r="C352" s="102" t="s">
        <v>44</v>
      </c>
      <c r="D352" s="102"/>
      <c r="E352" s="102" t="s">
        <v>42</v>
      </c>
      <c r="F352" s="107" t="s">
        <v>299</v>
      </c>
      <c r="G352" s="363"/>
      <c r="H352" s="90" t="s">
        <v>1608</v>
      </c>
      <c r="I352" s="308" t="s">
        <v>245</v>
      </c>
      <c r="J352" s="308" t="s">
        <v>245</v>
      </c>
      <c r="K352" s="102" t="s">
        <v>345</v>
      </c>
      <c r="L352" s="308"/>
      <c r="M352" s="102" t="s">
        <v>367</v>
      </c>
      <c r="N352" s="102" t="s">
        <v>1305</v>
      </c>
      <c r="O352" s="121" t="s">
        <v>46</v>
      </c>
      <c r="P352" s="122">
        <v>43861</v>
      </c>
      <c r="Q352" s="122">
        <f>MAX(U352:U356)</f>
        <v>44165</v>
      </c>
      <c r="R352" s="338" t="s">
        <v>981</v>
      </c>
      <c r="S352" s="283">
        <v>0.3</v>
      </c>
      <c r="T352" s="42">
        <v>43861</v>
      </c>
      <c r="U352" s="284">
        <v>44104</v>
      </c>
      <c r="V352" s="312">
        <v>0.2</v>
      </c>
      <c r="W352" s="312">
        <v>0.4</v>
      </c>
      <c r="X352" s="312">
        <v>0.8</v>
      </c>
      <c r="Y352" s="312">
        <v>1</v>
      </c>
      <c r="Z352" s="3">
        <v>0.95</v>
      </c>
      <c r="AA352" s="234" t="s">
        <v>982</v>
      </c>
      <c r="AB352" s="29" t="s">
        <v>52</v>
      </c>
      <c r="AC352" s="29" t="str">
        <f t="shared" si="19"/>
        <v>En gestión</v>
      </c>
      <c r="AD352" s="212" t="s">
        <v>983</v>
      </c>
      <c r="AE352" s="84">
        <f>(S352*Z352)+(S353*Z353)+(S354*Z354)+(S355*Z355)+(S356*Z356)</f>
        <v>0.60499999999999998</v>
      </c>
      <c r="AF352" s="112" t="s">
        <v>52</v>
      </c>
      <c r="AG352" s="112" t="str">
        <f t="shared" ref="AG352" si="30">IF(AE352&lt;1%,"Sin iniciar",IF(AE352=100%,"Terminado","En gestión"))</f>
        <v>En gestión</v>
      </c>
      <c r="AH352" s="117" t="s">
        <v>1285</v>
      </c>
      <c r="AI352" s="163" t="s">
        <v>1277</v>
      </c>
      <c r="AJ352" s="198" t="s">
        <v>1318</v>
      </c>
    </row>
    <row r="353" spans="1:36" ht="56.25" customHeight="1" x14ac:dyDescent="0.5">
      <c r="A353" s="37">
        <v>350</v>
      </c>
      <c r="B353" s="387"/>
      <c r="C353" s="102"/>
      <c r="D353" s="102"/>
      <c r="E353" s="102"/>
      <c r="F353" s="107"/>
      <c r="G353" s="363"/>
      <c r="H353" s="90"/>
      <c r="I353" s="308"/>
      <c r="J353" s="308"/>
      <c r="K353" s="102"/>
      <c r="L353" s="308"/>
      <c r="M353" s="102"/>
      <c r="N353" s="102"/>
      <c r="O353" s="121"/>
      <c r="P353" s="122"/>
      <c r="Q353" s="122"/>
      <c r="R353" s="338" t="s">
        <v>984</v>
      </c>
      <c r="S353" s="283">
        <v>0.2</v>
      </c>
      <c r="T353" s="42">
        <v>43861</v>
      </c>
      <c r="U353" s="284">
        <v>43981</v>
      </c>
      <c r="V353" s="312"/>
      <c r="W353" s="312"/>
      <c r="X353" s="312"/>
      <c r="Y353" s="312"/>
      <c r="Z353" s="3">
        <v>0.95</v>
      </c>
      <c r="AA353" s="234" t="s">
        <v>985</v>
      </c>
      <c r="AB353" s="29" t="s">
        <v>64</v>
      </c>
      <c r="AC353" s="29" t="str">
        <f t="shared" si="19"/>
        <v>En gestión</v>
      </c>
      <c r="AD353" s="212"/>
      <c r="AE353" s="84"/>
      <c r="AF353" s="112"/>
      <c r="AG353" s="112"/>
      <c r="AH353" s="118"/>
      <c r="AI353" s="164"/>
      <c r="AJ353" s="203"/>
    </row>
    <row r="354" spans="1:36" ht="68.25" customHeight="1" x14ac:dyDescent="0.5">
      <c r="A354" s="37">
        <v>351</v>
      </c>
      <c r="B354" s="387"/>
      <c r="C354" s="102"/>
      <c r="D354" s="102"/>
      <c r="E354" s="102"/>
      <c r="F354" s="107"/>
      <c r="G354" s="363"/>
      <c r="H354" s="90"/>
      <c r="I354" s="308"/>
      <c r="J354" s="308"/>
      <c r="K354" s="102"/>
      <c r="L354" s="308"/>
      <c r="M354" s="102"/>
      <c r="N354" s="102"/>
      <c r="O354" s="121"/>
      <c r="P354" s="122"/>
      <c r="Q354" s="122"/>
      <c r="R354" s="338" t="s">
        <v>986</v>
      </c>
      <c r="S354" s="283">
        <v>0.2</v>
      </c>
      <c r="T354" s="42">
        <v>43983</v>
      </c>
      <c r="U354" s="284">
        <v>44042</v>
      </c>
      <c r="V354" s="312"/>
      <c r="W354" s="312"/>
      <c r="X354" s="312"/>
      <c r="Y354" s="312"/>
      <c r="Z354" s="3">
        <v>0.65</v>
      </c>
      <c r="AA354" s="234" t="s">
        <v>987</v>
      </c>
      <c r="AB354" s="29" t="s">
        <v>52</v>
      </c>
      <c r="AC354" s="29" t="str">
        <f t="shared" si="19"/>
        <v>En gestión</v>
      </c>
      <c r="AD354" s="212"/>
      <c r="AE354" s="84"/>
      <c r="AF354" s="112"/>
      <c r="AG354" s="112"/>
      <c r="AH354" s="118"/>
      <c r="AI354" s="164"/>
      <c r="AJ354" s="203"/>
    </row>
    <row r="355" spans="1:36" ht="87" customHeight="1" x14ac:dyDescent="0.5">
      <c r="A355" s="37">
        <v>352</v>
      </c>
      <c r="B355" s="387"/>
      <c r="C355" s="102"/>
      <c r="D355" s="102"/>
      <c r="E355" s="102"/>
      <c r="F355" s="107"/>
      <c r="G355" s="363"/>
      <c r="H355" s="90"/>
      <c r="I355" s="308"/>
      <c r="J355" s="308"/>
      <c r="K355" s="102"/>
      <c r="L355" s="308"/>
      <c r="M355" s="102"/>
      <c r="N355" s="102"/>
      <c r="O355" s="121"/>
      <c r="P355" s="122"/>
      <c r="Q355" s="122"/>
      <c r="R355" s="338" t="s">
        <v>988</v>
      </c>
      <c r="S355" s="283">
        <v>0.1</v>
      </c>
      <c r="T355" s="42">
        <v>44044</v>
      </c>
      <c r="U355" s="284">
        <v>44104</v>
      </c>
      <c r="V355" s="312"/>
      <c r="W355" s="312"/>
      <c r="X355" s="312"/>
      <c r="Y355" s="312"/>
      <c r="Z355" s="3">
        <v>0</v>
      </c>
      <c r="AA355" s="234" t="s">
        <v>78</v>
      </c>
      <c r="AB355" s="29" t="s">
        <v>79</v>
      </c>
      <c r="AC355" s="29" t="str">
        <f t="shared" si="19"/>
        <v>Sin Iniciar</v>
      </c>
      <c r="AD355" s="212"/>
      <c r="AE355" s="84"/>
      <c r="AF355" s="112"/>
      <c r="AG355" s="112"/>
      <c r="AH355" s="118"/>
      <c r="AI355" s="164"/>
      <c r="AJ355" s="203"/>
    </row>
    <row r="356" spans="1:36" ht="67.5" customHeight="1" x14ac:dyDescent="0.5">
      <c r="A356" s="37">
        <v>353</v>
      </c>
      <c r="B356" s="196"/>
      <c r="C356" s="102"/>
      <c r="D356" s="102"/>
      <c r="E356" s="102"/>
      <c r="F356" s="107"/>
      <c r="G356" s="363"/>
      <c r="H356" s="90"/>
      <c r="I356" s="308"/>
      <c r="J356" s="308"/>
      <c r="K356" s="102"/>
      <c r="L356" s="308"/>
      <c r="M356" s="102"/>
      <c r="N356" s="102"/>
      <c r="O356" s="121"/>
      <c r="P356" s="122"/>
      <c r="Q356" s="122"/>
      <c r="R356" s="338" t="s">
        <v>989</v>
      </c>
      <c r="S356" s="283">
        <v>0.2</v>
      </c>
      <c r="T356" s="42">
        <v>44105</v>
      </c>
      <c r="U356" s="284">
        <v>44165</v>
      </c>
      <c r="V356" s="312"/>
      <c r="W356" s="312"/>
      <c r="X356" s="312"/>
      <c r="Y356" s="312"/>
      <c r="Z356" s="3">
        <v>0</v>
      </c>
      <c r="AA356" s="234" t="s">
        <v>78</v>
      </c>
      <c r="AB356" s="29" t="s">
        <v>79</v>
      </c>
      <c r="AC356" s="29" t="str">
        <f t="shared" si="19"/>
        <v>Sin Iniciar</v>
      </c>
      <c r="AD356" s="212"/>
      <c r="AE356" s="84"/>
      <c r="AF356" s="112"/>
      <c r="AG356" s="112"/>
      <c r="AH356" s="119"/>
      <c r="AI356" s="165"/>
      <c r="AJ356" s="204"/>
    </row>
    <row r="357" spans="1:36" ht="152.5" customHeight="1" x14ac:dyDescent="0.5">
      <c r="A357" s="37">
        <v>354</v>
      </c>
      <c r="B357" s="364" t="s">
        <v>976</v>
      </c>
      <c r="C357" s="136" t="s">
        <v>419</v>
      </c>
      <c r="D357" s="136" t="s">
        <v>671</v>
      </c>
      <c r="E357" s="136" t="s">
        <v>42</v>
      </c>
      <c r="F357" s="137" t="s">
        <v>299</v>
      </c>
      <c r="G357" s="372" t="s">
        <v>990</v>
      </c>
      <c r="H357" s="141" t="s">
        <v>245</v>
      </c>
      <c r="I357" s="141" t="s">
        <v>245</v>
      </c>
      <c r="J357" s="136" t="s">
        <v>991</v>
      </c>
      <c r="K357" s="136" t="s">
        <v>992</v>
      </c>
      <c r="L357" s="136"/>
      <c r="M357" s="136"/>
      <c r="N357" s="136" t="s">
        <v>1306</v>
      </c>
      <c r="O357" s="129" t="s">
        <v>82</v>
      </c>
      <c r="P357" s="138">
        <v>43861</v>
      </c>
      <c r="Q357" s="138">
        <f>MAX(U357:U359)</f>
        <v>44165</v>
      </c>
      <c r="R357" s="342" t="s">
        <v>993</v>
      </c>
      <c r="S357" s="43">
        <v>0.1</v>
      </c>
      <c r="T357" s="273">
        <v>43861</v>
      </c>
      <c r="U357" s="276">
        <v>43920</v>
      </c>
      <c r="V357" s="134">
        <v>0.15</v>
      </c>
      <c r="W357" s="134">
        <v>0.5</v>
      </c>
      <c r="X357" s="134">
        <v>0.75</v>
      </c>
      <c r="Y357" s="134">
        <v>1</v>
      </c>
      <c r="Z357" s="4">
        <v>1</v>
      </c>
      <c r="AA357" s="40" t="s">
        <v>979</v>
      </c>
      <c r="AB357" s="29" t="s">
        <v>64</v>
      </c>
      <c r="AC357" s="29" t="str">
        <f t="shared" si="19"/>
        <v>Terminado</v>
      </c>
      <c r="AD357" s="214" t="s">
        <v>994</v>
      </c>
      <c r="AE357" s="84">
        <f>(S357*Z357)+(S358*Z358)+(S359*Z359)</f>
        <v>0.20500000000000002</v>
      </c>
      <c r="AF357" s="112" t="s">
        <v>52</v>
      </c>
      <c r="AG357" s="112" t="str">
        <f t="shared" ref="AG357" si="31">IF(AE357&lt;1%,"Sin iniciar",IF(AE357=100%,"Terminado","En gestión"))</f>
        <v>En gestión</v>
      </c>
      <c r="AH357" s="161" t="s">
        <v>1285</v>
      </c>
      <c r="AI357" s="166" t="s">
        <v>1271</v>
      </c>
      <c r="AJ357" s="201" t="s">
        <v>1272</v>
      </c>
    </row>
    <row r="358" spans="1:36" ht="87" customHeight="1" x14ac:dyDescent="0.5">
      <c r="A358" s="37">
        <v>355</v>
      </c>
      <c r="B358" s="366"/>
      <c r="C358" s="136"/>
      <c r="D358" s="136"/>
      <c r="E358" s="136"/>
      <c r="F358" s="137"/>
      <c r="G358" s="372"/>
      <c r="H358" s="141"/>
      <c r="I358" s="141"/>
      <c r="J358" s="136"/>
      <c r="K358" s="136"/>
      <c r="L358" s="136"/>
      <c r="M358" s="136"/>
      <c r="N358" s="136"/>
      <c r="O358" s="129"/>
      <c r="P358" s="138"/>
      <c r="Q358" s="138"/>
      <c r="R358" s="339" t="s">
        <v>995</v>
      </c>
      <c r="S358" s="43">
        <v>0.15</v>
      </c>
      <c r="T358" s="273">
        <v>43891</v>
      </c>
      <c r="U358" s="276">
        <v>44012</v>
      </c>
      <c r="V358" s="134"/>
      <c r="W358" s="134"/>
      <c r="X358" s="134"/>
      <c r="Y358" s="134"/>
      <c r="Z358" s="4">
        <v>0.7</v>
      </c>
      <c r="AA358" s="40" t="s">
        <v>996</v>
      </c>
      <c r="AB358" s="29" t="s">
        <v>64</v>
      </c>
      <c r="AC358" s="29" t="str">
        <f t="shared" si="19"/>
        <v>En gestión</v>
      </c>
      <c r="AD358" s="214"/>
      <c r="AE358" s="84"/>
      <c r="AF358" s="112"/>
      <c r="AG358" s="112"/>
      <c r="AH358" s="188"/>
      <c r="AI358" s="168"/>
      <c r="AJ358" s="205"/>
    </row>
    <row r="359" spans="1:36" ht="196" customHeight="1" x14ac:dyDescent="0.5">
      <c r="A359" s="37">
        <v>356</v>
      </c>
      <c r="B359" s="369"/>
      <c r="C359" s="136"/>
      <c r="D359" s="136"/>
      <c r="E359" s="136"/>
      <c r="F359" s="137"/>
      <c r="G359" s="372"/>
      <c r="H359" s="141"/>
      <c r="I359" s="141"/>
      <c r="J359" s="136"/>
      <c r="K359" s="136"/>
      <c r="L359" s="136"/>
      <c r="M359" s="136"/>
      <c r="N359" s="136"/>
      <c r="O359" s="129"/>
      <c r="P359" s="138"/>
      <c r="Q359" s="138"/>
      <c r="R359" s="339" t="s">
        <v>997</v>
      </c>
      <c r="S359" s="43">
        <v>0.75</v>
      </c>
      <c r="T359" s="273">
        <v>43891</v>
      </c>
      <c r="U359" s="276">
        <v>44165</v>
      </c>
      <c r="V359" s="134"/>
      <c r="W359" s="134"/>
      <c r="X359" s="134"/>
      <c r="Y359" s="134"/>
      <c r="Z359" s="4">
        <v>0</v>
      </c>
      <c r="AA359" s="40" t="s">
        <v>78</v>
      </c>
      <c r="AB359" s="29" t="s">
        <v>52</v>
      </c>
      <c r="AC359" s="29" t="str">
        <f t="shared" si="19"/>
        <v>Sin Iniciar</v>
      </c>
      <c r="AD359" s="214"/>
      <c r="AE359" s="84"/>
      <c r="AF359" s="112"/>
      <c r="AG359" s="112"/>
      <c r="AH359" s="162"/>
      <c r="AI359" s="167"/>
      <c r="AJ359" s="202"/>
    </row>
    <row r="360" spans="1:36" ht="138.5" customHeight="1" x14ac:dyDescent="0.5">
      <c r="A360" s="37">
        <v>357</v>
      </c>
      <c r="B360" s="102" t="s">
        <v>976</v>
      </c>
      <c r="C360" s="102" t="s">
        <v>195</v>
      </c>
      <c r="D360" s="102" t="s">
        <v>196</v>
      </c>
      <c r="E360" s="102" t="s">
        <v>42</v>
      </c>
      <c r="F360" s="107" t="s">
        <v>299</v>
      </c>
      <c r="G360" s="363" t="s">
        <v>998</v>
      </c>
      <c r="H360" s="308" t="s">
        <v>245</v>
      </c>
      <c r="I360" s="308" t="s">
        <v>245</v>
      </c>
      <c r="J360" s="102" t="s">
        <v>991</v>
      </c>
      <c r="K360" s="102" t="s">
        <v>44</v>
      </c>
      <c r="L360" s="102"/>
      <c r="M360" s="102"/>
      <c r="N360" s="90" t="s">
        <v>1307</v>
      </c>
      <c r="O360" s="121" t="s">
        <v>82</v>
      </c>
      <c r="P360" s="122">
        <v>43861</v>
      </c>
      <c r="Q360" s="122">
        <f>MAX(U360:U361)</f>
        <v>44165</v>
      </c>
      <c r="R360" s="338" t="s">
        <v>999</v>
      </c>
      <c r="S360" s="283">
        <v>0.6</v>
      </c>
      <c r="T360" s="42">
        <v>43861</v>
      </c>
      <c r="U360" s="284">
        <v>44165</v>
      </c>
      <c r="V360" s="312">
        <v>0.2</v>
      </c>
      <c r="W360" s="312">
        <v>0.4</v>
      </c>
      <c r="X360" s="312">
        <v>0.86</v>
      </c>
      <c r="Y360" s="312">
        <v>1</v>
      </c>
      <c r="Z360" s="3">
        <v>0.4</v>
      </c>
      <c r="AA360" s="234" t="s">
        <v>1000</v>
      </c>
      <c r="AB360" s="29" t="s">
        <v>52</v>
      </c>
      <c r="AC360" s="29" t="str">
        <f t="shared" si="19"/>
        <v>En gestión</v>
      </c>
      <c r="AD360" s="210" t="s">
        <v>1001</v>
      </c>
      <c r="AE360" s="84">
        <f>(S360*Z360)+(S361*Z361)</f>
        <v>0.24</v>
      </c>
      <c r="AF360" s="112" t="s">
        <v>52</v>
      </c>
      <c r="AG360" s="112" t="str">
        <f t="shared" ref="AG360" si="32">IF(AE360&lt;1%,"Sin iniciar",IF(AE360=100%,"Terminado","En gestión"))</f>
        <v>En gestión</v>
      </c>
      <c r="AH360" s="117" t="s">
        <v>1285</v>
      </c>
      <c r="AI360" s="163" t="s">
        <v>1271</v>
      </c>
      <c r="AJ360" s="198" t="s">
        <v>1273</v>
      </c>
    </row>
    <row r="361" spans="1:36" ht="191.5" customHeight="1" x14ac:dyDescent="0.5">
      <c r="A361" s="37">
        <v>358</v>
      </c>
      <c r="B361" s="196"/>
      <c r="C361" s="196"/>
      <c r="D361" s="196"/>
      <c r="E361" s="196"/>
      <c r="F361" s="378"/>
      <c r="G361" s="379"/>
      <c r="H361" s="380"/>
      <c r="I361" s="380"/>
      <c r="J361" s="196"/>
      <c r="K361" s="196"/>
      <c r="L361" s="196"/>
      <c r="M361" s="196"/>
      <c r="N361" s="360"/>
      <c r="O361" s="322"/>
      <c r="P361" s="323"/>
      <c r="Q361" s="323"/>
      <c r="R361" s="350" t="s">
        <v>1002</v>
      </c>
      <c r="S361" s="324">
        <v>0.4</v>
      </c>
      <c r="T361" s="325">
        <v>43861</v>
      </c>
      <c r="U361" s="326">
        <v>44165</v>
      </c>
      <c r="V361" s="327"/>
      <c r="W361" s="327"/>
      <c r="X361" s="327"/>
      <c r="Y361" s="327"/>
      <c r="Z361" s="25">
        <v>0</v>
      </c>
      <c r="AA361" s="259" t="s">
        <v>78</v>
      </c>
      <c r="AB361" s="28" t="s">
        <v>52</v>
      </c>
      <c r="AC361" s="28" t="str">
        <f t="shared" si="19"/>
        <v>Sin Iniciar</v>
      </c>
      <c r="AD361" s="225"/>
      <c r="AE361" s="98"/>
      <c r="AF361" s="74"/>
      <c r="AG361" s="74"/>
      <c r="AH361" s="119"/>
      <c r="AI361" s="165"/>
      <c r="AJ361" s="204"/>
    </row>
    <row r="362" spans="1:36" ht="180.5" customHeight="1" x14ac:dyDescent="0.5">
      <c r="A362" s="37">
        <v>359</v>
      </c>
      <c r="B362" s="389" t="s">
        <v>1003</v>
      </c>
      <c r="C362" s="130" t="s">
        <v>57</v>
      </c>
      <c r="D362" s="130" t="s">
        <v>58</v>
      </c>
      <c r="E362" s="130" t="s">
        <v>42</v>
      </c>
      <c r="F362" s="130" t="s">
        <v>299</v>
      </c>
      <c r="G362" s="123" t="s">
        <v>1004</v>
      </c>
      <c r="H362" s="124" t="s">
        <v>255</v>
      </c>
      <c r="I362" s="141" t="s">
        <v>245</v>
      </c>
      <c r="J362" s="136" t="s">
        <v>245</v>
      </c>
      <c r="K362" s="136" t="s">
        <v>992</v>
      </c>
      <c r="L362" s="136"/>
      <c r="M362" s="136"/>
      <c r="N362" s="124" t="s">
        <v>1005</v>
      </c>
      <c r="O362" s="129" t="s">
        <v>82</v>
      </c>
      <c r="P362" s="138">
        <v>43867</v>
      </c>
      <c r="Q362" s="138">
        <f>MAX(U362:U364)</f>
        <v>44012</v>
      </c>
      <c r="R362" s="335" t="s">
        <v>1006</v>
      </c>
      <c r="S362" s="43">
        <v>0.5</v>
      </c>
      <c r="T362" s="273">
        <v>43867</v>
      </c>
      <c r="U362" s="276">
        <v>43875</v>
      </c>
      <c r="V362" s="134">
        <v>0.4</v>
      </c>
      <c r="W362" s="134">
        <v>1</v>
      </c>
      <c r="X362" s="134">
        <v>1</v>
      </c>
      <c r="Y362" s="134">
        <v>1</v>
      </c>
      <c r="Z362" s="3">
        <v>1</v>
      </c>
      <c r="AA362" s="231" t="s">
        <v>979</v>
      </c>
      <c r="AB362" s="29" t="s">
        <v>64</v>
      </c>
      <c r="AC362" s="29" t="str">
        <f t="shared" si="19"/>
        <v>Terminado</v>
      </c>
      <c r="AD362" s="133" t="s">
        <v>1007</v>
      </c>
      <c r="AE362" s="100">
        <f>(S362*Z362)+(S363*Z363)</f>
        <v>1</v>
      </c>
      <c r="AF362" s="112" t="s">
        <v>64</v>
      </c>
      <c r="AG362" s="112" t="str">
        <f>IF(AE362&lt;1%,"Sin iniciar",IF(AE362=100%,"Terminado","En gestión"))</f>
        <v>Terminado</v>
      </c>
      <c r="AH362" s="161" t="s">
        <v>1553</v>
      </c>
      <c r="AI362" s="166" t="s">
        <v>1586</v>
      </c>
      <c r="AJ362" s="201" t="s">
        <v>1587</v>
      </c>
    </row>
    <row r="363" spans="1:36" ht="128.5" customHeight="1" x14ac:dyDescent="0.5">
      <c r="A363" s="37">
        <v>360</v>
      </c>
      <c r="B363" s="390"/>
      <c r="C363" s="130"/>
      <c r="D363" s="130"/>
      <c r="E363" s="130"/>
      <c r="F363" s="130"/>
      <c r="G363" s="123"/>
      <c r="H363" s="124"/>
      <c r="I363" s="141"/>
      <c r="J363" s="136"/>
      <c r="K363" s="136"/>
      <c r="L363" s="136"/>
      <c r="M363" s="136"/>
      <c r="N363" s="124"/>
      <c r="O363" s="129"/>
      <c r="P363" s="138"/>
      <c r="Q363" s="138"/>
      <c r="R363" s="335" t="s">
        <v>1008</v>
      </c>
      <c r="S363" s="43">
        <v>0.5</v>
      </c>
      <c r="T363" s="273">
        <v>43867</v>
      </c>
      <c r="U363" s="276">
        <v>43875</v>
      </c>
      <c r="V363" s="134"/>
      <c r="W363" s="134"/>
      <c r="X363" s="134"/>
      <c r="Y363" s="134"/>
      <c r="Z363" s="3">
        <v>1</v>
      </c>
      <c r="AA363" s="231" t="s">
        <v>979</v>
      </c>
      <c r="AB363" s="29" t="s">
        <v>64</v>
      </c>
      <c r="AC363" s="29" t="str">
        <f t="shared" si="19"/>
        <v>Terminado</v>
      </c>
      <c r="AD363" s="133"/>
      <c r="AE363" s="100"/>
      <c r="AF363" s="112"/>
      <c r="AG363" s="112"/>
      <c r="AH363" s="188"/>
      <c r="AI363" s="183"/>
      <c r="AJ363" s="205"/>
    </row>
    <row r="364" spans="1:36" ht="96" customHeight="1" x14ac:dyDescent="0.5">
      <c r="A364" s="37">
        <v>361</v>
      </c>
      <c r="B364" s="391"/>
      <c r="C364" s="130"/>
      <c r="D364" s="130"/>
      <c r="E364" s="130"/>
      <c r="F364" s="130"/>
      <c r="G364" s="123"/>
      <c r="H364" s="124"/>
      <c r="I364" s="141"/>
      <c r="J364" s="136"/>
      <c r="K364" s="136"/>
      <c r="L364" s="136"/>
      <c r="M364" s="136"/>
      <c r="N364" s="124"/>
      <c r="O364" s="129"/>
      <c r="P364" s="138"/>
      <c r="Q364" s="138"/>
      <c r="R364" s="335" t="s">
        <v>1009</v>
      </c>
      <c r="S364" s="43">
        <v>0</v>
      </c>
      <c r="T364" s="273">
        <v>43983</v>
      </c>
      <c r="U364" s="276">
        <v>44012</v>
      </c>
      <c r="V364" s="134"/>
      <c r="W364" s="134"/>
      <c r="X364" s="134"/>
      <c r="Y364" s="134"/>
      <c r="Z364" s="3">
        <v>1</v>
      </c>
      <c r="AA364" s="231" t="s">
        <v>1010</v>
      </c>
      <c r="AB364" s="29" t="s">
        <v>64</v>
      </c>
      <c r="AC364" s="29" t="str">
        <f t="shared" si="19"/>
        <v>Terminado</v>
      </c>
      <c r="AD364" s="133"/>
      <c r="AE364" s="100"/>
      <c r="AF364" s="112"/>
      <c r="AG364" s="112"/>
      <c r="AH364" s="162"/>
      <c r="AI364" s="184"/>
      <c r="AJ364" s="202"/>
    </row>
    <row r="365" spans="1:36" ht="216.5" customHeight="1" x14ac:dyDescent="0.5">
      <c r="A365" s="37">
        <v>362</v>
      </c>
      <c r="B365" s="406" t="s">
        <v>1003</v>
      </c>
      <c r="C365" s="101" t="s">
        <v>57</v>
      </c>
      <c r="D365" s="101" t="s">
        <v>58</v>
      </c>
      <c r="E365" s="102" t="s">
        <v>42</v>
      </c>
      <c r="F365" s="103" t="s">
        <v>299</v>
      </c>
      <c r="G365" s="104" t="s">
        <v>1011</v>
      </c>
      <c r="H365" s="78" t="s">
        <v>1608</v>
      </c>
      <c r="I365" s="105" t="s">
        <v>245</v>
      </c>
      <c r="J365" s="105" t="s">
        <v>44</v>
      </c>
      <c r="K365" s="106" t="s">
        <v>44</v>
      </c>
      <c r="L365" s="308"/>
      <c r="M365" s="102"/>
      <c r="N365" s="87" t="s">
        <v>1012</v>
      </c>
      <c r="O365" s="314" t="s">
        <v>46</v>
      </c>
      <c r="P365" s="81">
        <v>43927</v>
      </c>
      <c r="Q365" s="81">
        <f>MAX(U365:U367)</f>
        <v>44195</v>
      </c>
      <c r="R365" s="334" t="s">
        <v>1013</v>
      </c>
      <c r="S365" s="11">
        <v>0.2</v>
      </c>
      <c r="T365" s="2">
        <v>43927</v>
      </c>
      <c r="U365" s="272">
        <v>44134</v>
      </c>
      <c r="V365" s="99">
        <v>0</v>
      </c>
      <c r="W365" s="99">
        <v>0.3</v>
      </c>
      <c r="X365" s="99">
        <v>0.7</v>
      </c>
      <c r="Y365" s="99">
        <v>1</v>
      </c>
      <c r="Z365" s="3">
        <v>0.3</v>
      </c>
      <c r="AA365" s="232" t="s">
        <v>1014</v>
      </c>
      <c r="AB365" s="29" t="s">
        <v>52</v>
      </c>
      <c r="AC365" s="29" t="str">
        <f t="shared" si="19"/>
        <v>En gestión</v>
      </c>
      <c r="AD365" s="93" t="s">
        <v>1015</v>
      </c>
      <c r="AE365" s="100">
        <f>(S365*Z365)+(S366*Z366)+(S367*Z367)</f>
        <v>0.06</v>
      </c>
      <c r="AF365" s="112" t="s">
        <v>52</v>
      </c>
      <c r="AG365" s="112" t="str">
        <f t="shared" ref="AG365" si="33">IF(AE365&lt;1%,"Sin iniciar",IF(AE365=100%,"Terminado","En gestión"))</f>
        <v>En gestión</v>
      </c>
      <c r="AH365" s="189" t="s">
        <v>1553</v>
      </c>
      <c r="AI365" s="169" t="s">
        <v>1586</v>
      </c>
      <c r="AJ365" s="206" t="s">
        <v>1588</v>
      </c>
    </row>
    <row r="366" spans="1:36" ht="156" customHeight="1" x14ac:dyDescent="0.5">
      <c r="A366" s="37">
        <v>363</v>
      </c>
      <c r="B366" s="408"/>
      <c r="C366" s="101"/>
      <c r="D366" s="101"/>
      <c r="E366" s="102"/>
      <c r="F366" s="103"/>
      <c r="G366" s="104"/>
      <c r="H366" s="78"/>
      <c r="I366" s="105"/>
      <c r="J366" s="105"/>
      <c r="K366" s="106"/>
      <c r="L366" s="308"/>
      <c r="M366" s="102"/>
      <c r="N366" s="87"/>
      <c r="O366" s="314"/>
      <c r="P366" s="81"/>
      <c r="Q366" s="81"/>
      <c r="R366" s="334" t="s">
        <v>1016</v>
      </c>
      <c r="S366" s="11">
        <v>0.5</v>
      </c>
      <c r="T366" s="2">
        <v>43927</v>
      </c>
      <c r="U366" s="272">
        <v>44134</v>
      </c>
      <c r="V366" s="99"/>
      <c r="W366" s="99"/>
      <c r="X366" s="99"/>
      <c r="Y366" s="99"/>
      <c r="Z366" s="3">
        <v>0</v>
      </c>
      <c r="AA366" s="234" t="s">
        <v>78</v>
      </c>
      <c r="AB366" s="29" t="s">
        <v>52</v>
      </c>
      <c r="AC366" s="29" t="str">
        <f t="shared" si="19"/>
        <v>Sin Iniciar</v>
      </c>
      <c r="AD366" s="93"/>
      <c r="AE366" s="100"/>
      <c r="AF366" s="112"/>
      <c r="AG366" s="112"/>
      <c r="AH366" s="190"/>
      <c r="AI366" s="193"/>
      <c r="AJ366" s="206" t="s">
        <v>1589</v>
      </c>
    </row>
    <row r="367" spans="1:36" ht="376.5" customHeight="1" x14ac:dyDescent="0.5">
      <c r="A367" s="37">
        <v>364</v>
      </c>
      <c r="B367" s="407"/>
      <c r="C367" s="101"/>
      <c r="D367" s="101"/>
      <c r="E367" s="102"/>
      <c r="F367" s="103"/>
      <c r="G367" s="104"/>
      <c r="H367" s="78"/>
      <c r="I367" s="105"/>
      <c r="J367" s="105"/>
      <c r="K367" s="106"/>
      <c r="L367" s="308"/>
      <c r="M367" s="102"/>
      <c r="N367" s="87"/>
      <c r="O367" s="314"/>
      <c r="P367" s="81"/>
      <c r="Q367" s="81"/>
      <c r="R367" s="334" t="s">
        <v>1017</v>
      </c>
      <c r="S367" s="11">
        <v>0.3</v>
      </c>
      <c r="T367" s="2">
        <v>44136</v>
      </c>
      <c r="U367" s="272">
        <v>44195</v>
      </c>
      <c r="V367" s="99"/>
      <c r="W367" s="99"/>
      <c r="X367" s="99"/>
      <c r="Y367" s="99"/>
      <c r="Z367" s="3">
        <v>0</v>
      </c>
      <c r="AA367" s="232" t="s">
        <v>78</v>
      </c>
      <c r="AB367" s="29" t="s">
        <v>79</v>
      </c>
      <c r="AC367" s="29" t="str">
        <f t="shared" si="19"/>
        <v>Sin Iniciar</v>
      </c>
      <c r="AD367" s="93"/>
      <c r="AE367" s="100"/>
      <c r="AF367" s="112"/>
      <c r="AG367" s="112"/>
      <c r="AH367" s="191"/>
      <c r="AI367" s="192"/>
      <c r="AJ367" s="206" t="s">
        <v>1590</v>
      </c>
    </row>
    <row r="368" spans="1:36" ht="192" customHeight="1" x14ac:dyDescent="0.5">
      <c r="A368" s="37">
        <v>365</v>
      </c>
      <c r="B368" s="364" t="s">
        <v>1018</v>
      </c>
      <c r="C368" s="136" t="s">
        <v>195</v>
      </c>
      <c r="D368" s="136" t="s">
        <v>196</v>
      </c>
      <c r="E368" s="136" t="s">
        <v>42</v>
      </c>
      <c r="F368" s="137" t="s">
        <v>299</v>
      </c>
      <c r="G368" s="372" t="s">
        <v>1019</v>
      </c>
      <c r="H368" s="124" t="s">
        <v>1608</v>
      </c>
      <c r="I368" s="141" t="s">
        <v>245</v>
      </c>
      <c r="J368" s="141" t="s">
        <v>245</v>
      </c>
      <c r="K368" s="141" t="s">
        <v>245</v>
      </c>
      <c r="L368" s="141"/>
      <c r="M368" s="136" t="s">
        <v>367</v>
      </c>
      <c r="N368" s="124" t="s">
        <v>1020</v>
      </c>
      <c r="O368" s="129" t="s">
        <v>82</v>
      </c>
      <c r="P368" s="138">
        <v>43862</v>
      </c>
      <c r="Q368" s="138">
        <f>MAX(U368:U370)</f>
        <v>44180</v>
      </c>
      <c r="R368" s="335" t="s">
        <v>1021</v>
      </c>
      <c r="S368" s="43">
        <v>0.2</v>
      </c>
      <c r="T368" s="273">
        <v>43862</v>
      </c>
      <c r="U368" s="276">
        <v>43920</v>
      </c>
      <c r="V368" s="134">
        <v>0.2</v>
      </c>
      <c r="W368" s="134">
        <v>0.3</v>
      </c>
      <c r="X368" s="134">
        <v>0.5</v>
      </c>
      <c r="Y368" s="134">
        <v>1</v>
      </c>
      <c r="Z368" s="7">
        <v>0.7</v>
      </c>
      <c r="AA368" s="260" t="s">
        <v>1022</v>
      </c>
      <c r="AB368" s="29" t="s">
        <v>64</v>
      </c>
      <c r="AC368" s="29" t="str">
        <f t="shared" si="19"/>
        <v>En gestión</v>
      </c>
      <c r="AD368" s="213" t="s">
        <v>1604</v>
      </c>
      <c r="AE368" s="84">
        <f>(S368*Z368)+(S369*Z369)+(S370*Z370)</f>
        <v>0.19</v>
      </c>
      <c r="AF368" s="112" t="s">
        <v>52</v>
      </c>
      <c r="AG368" s="112" t="str">
        <f t="shared" ref="AG368" si="34">IF(AE368&lt;1%,"Sin iniciar",IF(AE368=100%,"Terminado","En gestión"))</f>
        <v>En gestión</v>
      </c>
      <c r="AH368" s="161" t="s">
        <v>1553</v>
      </c>
      <c r="AI368" s="166" t="s">
        <v>1597</v>
      </c>
      <c r="AJ368" s="177" t="s">
        <v>1591</v>
      </c>
    </row>
    <row r="369" spans="1:36" ht="159.5" customHeight="1" x14ac:dyDescent="0.5">
      <c r="A369" s="37">
        <v>366</v>
      </c>
      <c r="B369" s="366"/>
      <c r="C369" s="136"/>
      <c r="D369" s="136"/>
      <c r="E369" s="136"/>
      <c r="F369" s="137"/>
      <c r="G369" s="372"/>
      <c r="H369" s="124"/>
      <c r="I369" s="141"/>
      <c r="J369" s="141"/>
      <c r="K369" s="141"/>
      <c r="L369" s="141"/>
      <c r="M369" s="136"/>
      <c r="N369" s="124"/>
      <c r="O369" s="129"/>
      <c r="P369" s="138"/>
      <c r="Q369" s="138"/>
      <c r="R369" s="335" t="s">
        <v>1023</v>
      </c>
      <c r="S369" s="43">
        <v>0.3</v>
      </c>
      <c r="T369" s="273">
        <v>43922</v>
      </c>
      <c r="U369" s="276">
        <v>44104</v>
      </c>
      <c r="V369" s="134"/>
      <c r="W369" s="134"/>
      <c r="X369" s="134"/>
      <c r="Y369" s="134"/>
      <c r="Z369" s="7">
        <v>0</v>
      </c>
      <c r="AA369" s="260" t="s">
        <v>1024</v>
      </c>
      <c r="AB369" s="29" t="s">
        <v>51</v>
      </c>
      <c r="AC369" s="29" t="str">
        <f t="shared" si="19"/>
        <v>Sin Iniciar</v>
      </c>
      <c r="AD369" s="213"/>
      <c r="AE369" s="84"/>
      <c r="AF369" s="112"/>
      <c r="AG369" s="112"/>
      <c r="AH369" s="188"/>
      <c r="AI369" s="183"/>
      <c r="AJ369" s="177" t="s">
        <v>1592</v>
      </c>
    </row>
    <row r="370" spans="1:36" ht="352" customHeight="1" x14ac:dyDescent="0.5">
      <c r="A370" s="37">
        <v>367</v>
      </c>
      <c r="B370" s="369"/>
      <c r="C370" s="136"/>
      <c r="D370" s="136"/>
      <c r="E370" s="136"/>
      <c r="F370" s="137"/>
      <c r="G370" s="372"/>
      <c r="H370" s="124"/>
      <c r="I370" s="141"/>
      <c r="J370" s="141"/>
      <c r="K370" s="141"/>
      <c r="L370" s="141"/>
      <c r="M370" s="136"/>
      <c r="N370" s="124"/>
      <c r="O370" s="129"/>
      <c r="P370" s="138"/>
      <c r="Q370" s="138"/>
      <c r="R370" s="335" t="s">
        <v>1025</v>
      </c>
      <c r="S370" s="43">
        <v>0.5</v>
      </c>
      <c r="T370" s="273">
        <v>44013</v>
      </c>
      <c r="U370" s="276">
        <v>44180</v>
      </c>
      <c r="V370" s="134"/>
      <c r="W370" s="134"/>
      <c r="X370" s="134"/>
      <c r="Y370" s="134"/>
      <c r="Z370" s="7">
        <v>0.1</v>
      </c>
      <c r="AA370" s="260" t="s">
        <v>1026</v>
      </c>
      <c r="AB370" s="29" t="s">
        <v>79</v>
      </c>
      <c r="AC370" s="29" t="str">
        <f t="shared" si="19"/>
        <v>En gestión</v>
      </c>
      <c r="AD370" s="213"/>
      <c r="AE370" s="84"/>
      <c r="AF370" s="112"/>
      <c r="AG370" s="112"/>
      <c r="AH370" s="162"/>
      <c r="AI370" s="184"/>
      <c r="AJ370" s="177" t="s">
        <v>1593</v>
      </c>
    </row>
    <row r="371" spans="1:36" ht="151.5" customHeight="1" x14ac:dyDescent="0.5">
      <c r="A371" s="37">
        <v>368</v>
      </c>
      <c r="B371" s="195" t="s">
        <v>1018</v>
      </c>
      <c r="C371" s="102" t="s">
        <v>102</v>
      </c>
      <c r="D371" s="102" t="s">
        <v>122</v>
      </c>
      <c r="E371" s="102" t="s">
        <v>42</v>
      </c>
      <c r="F371" s="107" t="s">
        <v>299</v>
      </c>
      <c r="G371" s="363" t="s">
        <v>1027</v>
      </c>
      <c r="H371" s="90" t="s">
        <v>1608</v>
      </c>
      <c r="I371" s="90" t="s">
        <v>44</v>
      </c>
      <c r="J371" s="90" t="s">
        <v>44</v>
      </c>
      <c r="K371" s="90" t="s">
        <v>992</v>
      </c>
      <c r="L371" s="90"/>
      <c r="M371" s="90"/>
      <c r="N371" s="90" t="s">
        <v>1028</v>
      </c>
      <c r="O371" s="121" t="s">
        <v>82</v>
      </c>
      <c r="P371" s="122">
        <v>43862</v>
      </c>
      <c r="Q371" s="122">
        <f>MAX(U371:U372)</f>
        <v>44165</v>
      </c>
      <c r="R371" s="341" t="s">
        <v>1029</v>
      </c>
      <c r="S371" s="52">
        <v>0.5</v>
      </c>
      <c r="T371" s="42">
        <v>43862</v>
      </c>
      <c r="U371" s="284">
        <v>44165</v>
      </c>
      <c r="V371" s="312">
        <v>0.2</v>
      </c>
      <c r="W371" s="312">
        <v>0.3</v>
      </c>
      <c r="X371" s="312">
        <v>0.5</v>
      </c>
      <c r="Y371" s="312">
        <v>1</v>
      </c>
      <c r="Z371" s="4">
        <v>1</v>
      </c>
      <c r="AA371" s="5" t="s">
        <v>1030</v>
      </c>
      <c r="AB371" s="29" t="s">
        <v>51</v>
      </c>
      <c r="AC371" s="29" t="str">
        <f t="shared" si="19"/>
        <v>Terminado</v>
      </c>
      <c r="AD371" s="210" t="s">
        <v>1031</v>
      </c>
      <c r="AE371" s="84">
        <f>(S371*Z371)+(S372*Z372)</f>
        <v>0.75</v>
      </c>
      <c r="AF371" s="112" t="s">
        <v>52</v>
      </c>
      <c r="AG371" s="112" t="str">
        <f t="shared" ref="AG371" si="35">IF(AE371&lt;1%,"Sin iniciar",IF(AE371=100%,"Terminado","En gestión"))</f>
        <v>En gestión</v>
      </c>
      <c r="AH371" s="189" t="s">
        <v>1553</v>
      </c>
      <c r="AI371" s="169" t="s">
        <v>1598</v>
      </c>
      <c r="AJ371" s="206" t="s">
        <v>1594</v>
      </c>
    </row>
    <row r="372" spans="1:36" ht="200" x14ac:dyDescent="0.5">
      <c r="A372" s="37">
        <v>369</v>
      </c>
      <c r="B372" s="196"/>
      <c r="C372" s="102"/>
      <c r="D372" s="102"/>
      <c r="E372" s="102"/>
      <c r="F372" s="107"/>
      <c r="G372" s="363"/>
      <c r="H372" s="90"/>
      <c r="I372" s="90"/>
      <c r="J372" s="90"/>
      <c r="K372" s="90"/>
      <c r="L372" s="90"/>
      <c r="M372" s="102"/>
      <c r="N372" s="90"/>
      <c r="O372" s="121"/>
      <c r="P372" s="122"/>
      <c r="Q372" s="122"/>
      <c r="R372" s="341" t="s">
        <v>1032</v>
      </c>
      <c r="S372" s="52">
        <v>0.5</v>
      </c>
      <c r="T372" s="42">
        <v>43862</v>
      </c>
      <c r="U372" s="284">
        <v>44165</v>
      </c>
      <c r="V372" s="312"/>
      <c r="W372" s="312"/>
      <c r="X372" s="312"/>
      <c r="Y372" s="312"/>
      <c r="Z372" s="4">
        <v>0.5</v>
      </c>
      <c r="AA372" s="5" t="s">
        <v>1033</v>
      </c>
      <c r="AB372" s="29" t="s">
        <v>51</v>
      </c>
      <c r="AC372" s="29" t="str">
        <f t="shared" si="19"/>
        <v>En gestión</v>
      </c>
      <c r="AD372" s="210"/>
      <c r="AE372" s="84"/>
      <c r="AF372" s="112"/>
      <c r="AG372" s="112"/>
      <c r="AH372" s="191"/>
      <c r="AI372" s="192"/>
      <c r="AJ372" s="206" t="s">
        <v>1595</v>
      </c>
    </row>
    <row r="373" spans="1:36" ht="100" x14ac:dyDescent="0.5">
      <c r="A373" s="37">
        <v>370</v>
      </c>
      <c r="B373" s="364" t="s">
        <v>1018</v>
      </c>
      <c r="C373" s="136" t="s">
        <v>102</v>
      </c>
      <c r="D373" s="136" t="s">
        <v>122</v>
      </c>
      <c r="E373" s="136" t="s">
        <v>42</v>
      </c>
      <c r="F373" s="137" t="s">
        <v>299</v>
      </c>
      <c r="G373" s="372" t="s">
        <v>1034</v>
      </c>
      <c r="H373" s="124" t="s">
        <v>1608</v>
      </c>
      <c r="I373" s="124" t="s">
        <v>44</v>
      </c>
      <c r="J373" s="124" t="s">
        <v>44</v>
      </c>
      <c r="K373" s="124" t="s">
        <v>992</v>
      </c>
      <c r="L373" s="124"/>
      <c r="M373" s="124"/>
      <c r="N373" s="124" t="s">
        <v>1035</v>
      </c>
      <c r="O373" s="129" t="s">
        <v>82</v>
      </c>
      <c r="P373" s="138">
        <v>43862</v>
      </c>
      <c r="Q373" s="138">
        <f>MAX(U373:U374)</f>
        <v>44165</v>
      </c>
      <c r="R373" s="339" t="s">
        <v>1036</v>
      </c>
      <c r="S373" s="38">
        <v>0.5</v>
      </c>
      <c r="T373" s="273">
        <v>43862</v>
      </c>
      <c r="U373" s="276">
        <v>44165</v>
      </c>
      <c r="V373" s="134">
        <v>0.2</v>
      </c>
      <c r="W373" s="134">
        <v>0.3</v>
      </c>
      <c r="X373" s="134">
        <v>0.5</v>
      </c>
      <c r="Y373" s="134">
        <v>1</v>
      </c>
      <c r="Z373" s="4">
        <v>0.5</v>
      </c>
      <c r="AA373" s="40" t="s">
        <v>1037</v>
      </c>
      <c r="AB373" s="29" t="s">
        <v>51</v>
      </c>
      <c r="AC373" s="29" t="str">
        <f t="shared" si="19"/>
        <v>En gestión</v>
      </c>
      <c r="AD373" s="133" t="s">
        <v>1038</v>
      </c>
      <c r="AE373" s="84">
        <f>(S373*Z373)+(S374*Z374)</f>
        <v>0.5</v>
      </c>
      <c r="AF373" s="112" t="s">
        <v>52</v>
      </c>
      <c r="AG373" s="112" t="str">
        <f t="shared" ref="AG373" si="36">IF(AE373&lt;1%,"Sin iniciar",IF(AE373=100%,"Terminado","En gestión"))</f>
        <v>En gestión</v>
      </c>
      <c r="AH373" s="161" t="s">
        <v>1612</v>
      </c>
      <c r="AI373" s="166" t="s">
        <v>1599</v>
      </c>
      <c r="AJ373" s="201" t="s">
        <v>1596</v>
      </c>
    </row>
    <row r="374" spans="1:36" ht="162.5" customHeight="1" x14ac:dyDescent="0.5">
      <c r="A374" s="37">
        <v>371</v>
      </c>
      <c r="B374" s="369"/>
      <c r="C374" s="136"/>
      <c r="D374" s="136"/>
      <c r="E374" s="136"/>
      <c r="F374" s="137"/>
      <c r="G374" s="372"/>
      <c r="H374" s="124"/>
      <c r="I374" s="124"/>
      <c r="J374" s="124"/>
      <c r="K374" s="124"/>
      <c r="L374" s="124"/>
      <c r="M374" s="136"/>
      <c r="N374" s="124"/>
      <c r="O374" s="129"/>
      <c r="P374" s="138"/>
      <c r="Q374" s="138"/>
      <c r="R374" s="339" t="s">
        <v>1039</v>
      </c>
      <c r="S374" s="38">
        <v>0.5</v>
      </c>
      <c r="T374" s="273">
        <v>43862</v>
      </c>
      <c r="U374" s="276">
        <v>44165</v>
      </c>
      <c r="V374" s="134"/>
      <c r="W374" s="134"/>
      <c r="X374" s="134"/>
      <c r="Y374" s="134"/>
      <c r="Z374" s="4">
        <v>0.5</v>
      </c>
      <c r="AA374" s="40" t="s">
        <v>1040</v>
      </c>
      <c r="AB374" s="29" t="s">
        <v>51</v>
      </c>
      <c r="AC374" s="29" t="str">
        <f t="shared" si="19"/>
        <v>En gestión</v>
      </c>
      <c r="AD374" s="133"/>
      <c r="AE374" s="84"/>
      <c r="AF374" s="112"/>
      <c r="AG374" s="112"/>
      <c r="AH374" s="162"/>
      <c r="AI374" s="184"/>
      <c r="AJ374" s="202"/>
    </row>
    <row r="375" spans="1:36" ht="108.75" customHeight="1" x14ac:dyDescent="0.5">
      <c r="A375" s="37">
        <v>372</v>
      </c>
      <c r="B375" s="392" t="s">
        <v>1041</v>
      </c>
      <c r="C375" s="91" t="s">
        <v>325</v>
      </c>
      <c r="D375" s="91" t="s">
        <v>291</v>
      </c>
      <c r="E375" s="125" t="s">
        <v>42</v>
      </c>
      <c r="F375" s="91" t="s">
        <v>44</v>
      </c>
      <c r="G375" s="357" t="s">
        <v>1042</v>
      </c>
      <c r="H375" s="78" t="s">
        <v>1043</v>
      </c>
      <c r="I375" s="78" t="s">
        <v>1044</v>
      </c>
      <c r="J375" s="78" t="s">
        <v>1045</v>
      </c>
      <c r="K375" s="78" t="s">
        <v>1046</v>
      </c>
      <c r="L375" s="90"/>
      <c r="M375" s="90"/>
      <c r="N375" s="78" t="s">
        <v>1047</v>
      </c>
      <c r="O375" s="78" t="s">
        <v>82</v>
      </c>
      <c r="P375" s="89">
        <v>43845</v>
      </c>
      <c r="Q375" s="89">
        <f>MAX(U375:U377)</f>
        <v>44012</v>
      </c>
      <c r="R375" s="351" t="s">
        <v>1048</v>
      </c>
      <c r="S375" s="11">
        <v>0.5</v>
      </c>
      <c r="T375" s="2">
        <v>43845</v>
      </c>
      <c r="U375" s="272">
        <v>43951</v>
      </c>
      <c r="V375" s="108">
        <v>0.5</v>
      </c>
      <c r="W375" s="85">
        <v>1</v>
      </c>
      <c r="X375" s="85">
        <v>0</v>
      </c>
      <c r="Y375" s="108">
        <v>0</v>
      </c>
      <c r="Z375" s="4">
        <v>1</v>
      </c>
      <c r="AA375" s="233" t="s">
        <v>979</v>
      </c>
      <c r="AB375" s="29" t="s">
        <v>64</v>
      </c>
      <c r="AC375" s="29" t="str">
        <f t="shared" si="19"/>
        <v>Terminado</v>
      </c>
      <c r="AD375" s="210" t="s">
        <v>1049</v>
      </c>
      <c r="AE375" s="79">
        <f>(S375*Z375)+(S376*Z376)+(S377*Z377)</f>
        <v>1</v>
      </c>
      <c r="AF375" s="112" t="s">
        <v>64</v>
      </c>
      <c r="AG375" s="112" t="str">
        <f>IF(AE375&lt;1%,"Sin iniciar",IF(AE375=100%,"Terminado","En gestión"))</f>
        <v>Terminado</v>
      </c>
      <c r="AH375" s="117" t="s">
        <v>1474</v>
      </c>
      <c r="AI375" s="172" t="s">
        <v>1472</v>
      </c>
      <c r="AJ375" s="208" t="s">
        <v>1476</v>
      </c>
    </row>
    <row r="376" spans="1:36" ht="66.75" customHeight="1" x14ac:dyDescent="0.5">
      <c r="A376" s="37">
        <v>373</v>
      </c>
      <c r="B376" s="394"/>
      <c r="C376" s="91"/>
      <c r="D376" s="91"/>
      <c r="E376" s="125"/>
      <c r="F376" s="91"/>
      <c r="G376" s="357"/>
      <c r="H376" s="78"/>
      <c r="I376" s="78"/>
      <c r="J376" s="78"/>
      <c r="K376" s="78"/>
      <c r="L376" s="90"/>
      <c r="M376" s="102"/>
      <c r="N376" s="78"/>
      <c r="O376" s="78"/>
      <c r="P376" s="89"/>
      <c r="Q376" s="89"/>
      <c r="R376" s="351" t="s">
        <v>1050</v>
      </c>
      <c r="S376" s="11">
        <v>0.35</v>
      </c>
      <c r="T376" s="2">
        <v>43952</v>
      </c>
      <c r="U376" s="272">
        <v>43997</v>
      </c>
      <c r="V376" s="108"/>
      <c r="W376" s="85"/>
      <c r="X376" s="85"/>
      <c r="Y376" s="108"/>
      <c r="Z376" s="4">
        <v>1</v>
      </c>
      <c r="AA376" s="233" t="s">
        <v>1051</v>
      </c>
      <c r="AB376" s="29" t="s">
        <v>64</v>
      </c>
      <c r="AC376" s="29" t="str">
        <f t="shared" si="19"/>
        <v>Terminado</v>
      </c>
      <c r="AD376" s="210"/>
      <c r="AE376" s="79"/>
      <c r="AF376" s="112"/>
      <c r="AG376" s="112"/>
      <c r="AH376" s="118"/>
      <c r="AI376" s="172" t="s">
        <v>1472</v>
      </c>
      <c r="AJ376" s="208" t="s">
        <v>1477</v>
      </c>
    </row>
    <row r="377" spans="1:36" ht="113.25" customHeight="1" x14ac:dyDescent="0.5">
      <c r="A377" s="37">
        <v>374</v>
      </c>
      <c r="B377" s="393"/>
      <c r="C377" s="91"/>
      <c r="D377" s="91"/>
      <c r="E377" s="125"/>
      <c r="F377" s="91"/>
      <c r="G377" s="357"/>
      <c r="H377" s="78"/>
      <c r="I377" s="78"/>
      <c r="J377" s="78"/>
      <c r="K377" s="78"/>
      <c r="L377" s="90"/>
      <c r="M377" s="102"/>
      <c r="N377" s="78"/>
      <c r="O377" s="78"/>
      <c r="P377" s="89"/>
      <c r="Q377" s="89"/>
      <c r="R377" s="351" t="s">
        <v>1052</v>
      </c>
      <c r="S377" s="11">
        <v>0.15</v>
      </c>
      <c r="T377" s="2">
        <v>43998</v>
      </c>
      <c r="U377" s="272">
        <v>44012</v>
      </c>
      <c r="V377" s="108"/>
      <c r="W377" s="85"/>
      <c r="X377" s="85"/>
      <c r="Y377" s="108"/>
      <c r="Z377" s="4">
        <v>1</v>
      </c>
      <c r="AA377" s="233" t="s">
        <v>1053</v>
      </c>
      <c r="AB377" s="29" t="s">
        <v>64</v>
      </c>
      <c r="AC377" s="29" t="str">
        <f t="shared" si="19"/>
        <v>Terminado</v>
      </c>
      <c r="AD377" s="210"/>
      <c r="AE377" s="79"/>
      <c r="AF377" s="112"/>
      <c r="AG377" s="112"/>
      <c r="AH377" s="119"/>
      <c r="AI377" s="172" t="s">
        <v>1472</v>
      </c>
      <c r="AJ377" s="208" t="s">
        <v>1478</v>
      </c>
    </row>
    <row r="378" spans="1:36" ht="225" x14ac:dyDescent="0.5">
      <c r="A378" s="37">
        <v>375</v>
      </c>
      <c r="B378" s="389" t="s">
        <v>1041</v>
      </c>
      <c r="C378" s="130" t="s">
        <v>325</v>
      </c>
      <c r="D378" s="130" t="s">
        <v>291</v>
      </c>
      <c r="E378" s="130" t="s">
        <v>42</v>
      </c>
      <c r="F378" s="130" t="s">
        <v>44</v>
      </c>
      <c r="G378" s="123" t="s">
        <v>1054</v>
      </c>
      <c r="H378" s="124" t="s">
        <v>1043</v>
      </c>
      <c r="I378" s="124" t="s">
        <v>1044</v>
      </c>
      <c r="J378" s="124" t="s">
        <v>1045</v>
      </c>
      <c r="K378" s="124" t="s">
        <v>1046</v>
      </c>
      <c r="L378" s="124"/>
      <c r="M378" s="124"/>
      <c r="N378" s="124" t="s">
        <v>1055</v>
      </c>
      <c r="O378" s="124" t="s">
        <v>82</v>
      </c>
      <c r="P378" s="138">
        <v>43845</v>
      </c>
      <c r="Q378" s="138">
        <f>MAX(U378:U380)</f>
        <v>44195</v>
      </c>
      <c r="R378" s="339" t="s">
        <v>1056</v>
      </c>
      <c r="S378" s="43">
        <v>0.4</v>
      </c>
      <c r="T378" s="273">
        <v>43845</v>
      </c>
      <c r="U378" s="276">
        <v>44027</v>
      </c>
      <c r="V378" s="275">
        <v>0.2</v>
      </c>
      <c r="W378" s="127">
        <v>0.35</v>
      </c>
      <c r="X378" s="127">
        <v>0.6</v>
      </c>
      <c r="Y378" s="275">
        <v>1</v>
      </c>
      <c r="Z378" s="4">
        <v>0.87</v>
      </c>
      <c r="AA378" s="40" t="s">
        <v>1057</v>
      </c>
      <c r="AB378" s="29" t="s">
        <v>51</v>
      </c>
      <c r="AC378" s="29" t="str">
        <f t="shared" si="19"/>
        <v>En gestión</v>
      </c>
      <c r="AD378" s="133" t="s">
        <v>1058</v>
      </c>
      <c r="AE378" s="79">
        <f>(S378*Z378)+(S379*Z379)+(S380*Z380)</f>
        <v>0.34800000000000003</v>
      </c>
      <c r="AF378" s="112" t="s">
        <v>52</v>
      </c>
      <c r="AG378" s="112" t="str">
        <f t="shared" ref="AG378" si="37">IF(AE378&lt;1%,"Sin iniciar",IF(AE378=100%,"Terminado","En gestión"))</f>
        <v>En gestión</v>
      </c>
      <c r="AH378" s="161" t="s">
        <v>1474</v>
      </c>
      <c r="AI378" s="173" t="s">
        <v>1472</v>
      </c>
      <c r="AJ378" s="177" t="s">
        <v>1479</v>
      </c>
    </row>
    <row r="379" spans="1:36" ht="50" x14ac:dyDescent="0.5">
      <c r="A379" s="37">
        <v>376</v>
      </c>
      <c r="B379" s="390"/>
      <c r="C379" s="130"/>
      <c r="D379" s="130"/>
      <c r="E379" s="130"/>
      <c r="F379" s="130"/>
      <c r="G379" s="123"/>
      <c r="H379" s="124"/>
      <c r="I379" s="124"/>
      <c r="J379" s="124"/>
      <c r="K379" s="124"/>
      <c r="L379" s="124"/>
      <c r="M379" s="136"/>
      <c r="N379" s="124"/>
      <c r="O379" s="124"/>
      <c r="P379" s="138"/>
      <c r="Q379" s="138"/>
      <c r="R379" s="339" t="s">
        <v>1059</v>
      </c>
      <c r="S379" s="43">
        <v>0.4</v>
      </c>
      <c r="T379" s="273">
        <v>44044</v>
      </c>
      <c r="U379" s="276">
        <v>44165</v>
      </c>
      <c r="V379" s="275"/>
      <c r="W379" s="127"/>
      <c r="X379" s="127"/>
      <c r="Y379" s="275"/>
      <c r="Z379" s="4">
        <v>0</v>
      </c>
      <c r="AA379" s="40" t="s">
        <v>78</v>
      </c>
      <c r="AB379" s="29" t="s">
        <v>79</v>
      </c>
      <c r="AC379" s="29" t="str">
        <f t="shared" si="19"/>
        <v>Sin Iniciar</v>
      </c>
      <c r="AD379" s="133"/>
      <c r="AE379" s="79"/>
      <c r="AF379" s="112"/>
      <c r="AG379" s="112"/>
      <c r="AH379" s="188"/>
      <c r="AI379" s="173" t="s">
        <v>1469</v>
      </c>
      <c r="AJ379" s="177" t="s">
        <v>1480</v>
      </c>
    </row>
    <row r="380" spans="1:36" ht="63" x14ac:dyDescent="0.5">
      <c r="A380" s="37">
        <v>377</v>
      </c>
      <c r="B380" s="391"/>
      <c r="C380" s="130"/>
      <c r="D380" s="130"/>
      <c r="E380" s="130"/>
      <c r="F380" s="130"/>
      <c r="G380" s="123"/>
      <c r="H380" s="124"/>
      <c r="I380" s="124"/>
      <c r="J380" s="124"/>
      <c r="K380" s="124"/>
      <c r="L380" s="124"/>
      <c r="M380" s="136"/>
      <c r="N380" s="124"/>
      <c r="O380" s="124"/>
      <c r="P380" s="138"/>
      <c r="Q380" s="138"/>
      <c r="R380" s="339" t="s">
        <v>1060</v>
      </c>
      <c r="S380" s="43">
        <v>0.2</v>
      </c>
      <c r="T380" s="273">
        <v>44166</v>
      </c>
      <c r="U380" s="276">
        <v>44195</v>
      </c>
      <c r="V380" s="275"/>
      <c r="W380" s="127"/>
      <c r="X380" s="127"/>
      <c r="Y380" s="275"/>
      <c r="Z380" s="4">
        <v>0</v>
      </c>
      <c r="AA380" s="40" t="s">
        <v>78</v>
      </c>
      <c r="AB380" s="29" t="s">
        <v>79</v>
      </c>
      <c r="AC380" s="29" t="str">
        <f t="shared" si="19"/>
        <v>Sin Iniciar</v>
      </c>
      <c r="AD380" s="133"/>
      <c r="AE380" s="79"/>
      <c r="AF380" s="112"/>
      <c r="AG380" s="112"/>
      <c r="AH380" s="162"/>
      <c r="AI380" s="173" t="s">
        <v>1469</v>
      </c>
      <c r="AJ380" s="177" t="s">
        <v>1481</v>
      </c>
    </row>
    <row r="381" spans="1:36" ht="102" customHeight="1" x14ac:dyDescent="0.5">
      <c r="A381" s="37">
        <v>378</v>
      </c>
      <c r="B381" s="392" t="s">
        <v>1041</v>
      </c>
      <c r="C381" s="91" t="s">
        <v>325</v>
      </c>
      <c r="D381" s="91" t="s">
        <v>291</v>
      </c>
      <c r="E381" s="125" t="s">
        <v>42</v>
      </c>
      <c r="F381" s="91" t="s">
        <v>44</v>
      </c>
      <c r="G381" s="92" t="s">
        <v>1061</v>
      </c>
      <c r="H381" s="78" t="s">
        <v>1043</v>
      </c>
      <c r="I381" s="78" t="s">
        <v>1062</v>
      </c>
      <c r="J381" s="78" t="s">
        <v>1063</v>
      </c>
      <c r="K381" s="78" t="s">
        <v>345</v>
      </c>
      <c r="L381" s="90"/>
      <c r="M381" s="90"/>
      <c r="N381" s="78" t="s">
        <v>1064</v>
      </c>
      <c r="O381" s="78" t="s">
        <v>46</v>
      </c>
      <c r="P381" s="89">
        <v>43831</v>
      </c>
      <c r="Q381" s="89">
        <f>MAX(U381:U383)</f>
        <v>44185</v>
      </c>
      <c r="R381" s="351" t="s">
        <v>1065</v>
      </c>
      <c r="S381" s="52">
        <v>0.25</v>
      </c>
      <c r="T381" s="302">
        <v>43831</v>
      </c>
      <c r="U381" s="300">
        <v>43921</v>
      </c>
      <c r="V381" s="108">
        <v>0.25</v>
      </c>
      <c r="W381" s="108">
        <v>0.5</v>
      </c>
      <c r="X381" s="108">
        <v>0.75</v>
      </c>
      <c r="Y381" s="108">
        <v>1</v>
      </c>
      <c r="Z381" s="4">
        <v>1</v>
      </c>
      <c r="AA381" s="233" t="s">
        <v>1066</v>
      </c>
      <c r="AB381" s="29" t="s">
        <v>64</v>
      </c>
      <c r="AC381" s="29" t="str">
        <f t="shared" si="19"/>
        <v>Terminado</v>
      </c>
      <c r="AD381" s="210" t="s">
        <v>1067</v>
      </c>
      <c r="AE381" s="79">
        <f>(S381*Z381)+(S382*Z382)+(S383*Z383)</f>
        <v>0.5</v>
      </c>
      <c r="AF381" s="112" t="s">
        <v>52</v>
      </c>
      <c r="AG381" s="112" t="str">
        <f t="shared" ref="AG381" si="38">IF(AE381&lt;1%,"Sin iniciar",IF(AE381=100%,"Terminado","En gestión"))</f>
        <v>En gestión</v>
      </c>
      <c r="AH381" s="117" t="s">
        <v>1474</v>
      </c>
      <c r="AI381" s="172" t="s">
        <v>1472</v>
      </c>
      <c r="AJ381" s="208" t="s">
        <v>1482</v>
      </c>
    </row>
    <row r="382" spans="1:36" ht="241" customHeight="1" x14ac:dyDescent="0.5">
      <c r="A382" s="37">
        <v>379</v>
      </c>
      <c r="B382" s="394"/>
      <c r="C382" s="91"/>
      <c r="D382" s="91"/>
      <c r="E382" s="125"/>
      <c r="F382" s="91"/>
      <c r="G382" s="92"/>
      <c r="H382" s="78"/>
      <c r="I382" s="78"/>
      <c r="J382" s="78"/>
      <c r="K382" s="78"/>
      <c r="L382" s="90"/>
      <c r="M382" s="102"/>
      <c r="N382" s="78"/>
      <c r="O382" s="78"/>
      <c r="P382" s="89"/>
      <c r="Q382" s="89"/>
      <c r="R382" s="351" t="s">
        <v>1068</v>
      </c>
      <c r="S382" s="52">
        <v>0.25</v>
      </c>
      <c r="T382" s="302">
        <v>43922</v>
      </c>
      <c r="U382" s="300">
        <v>44012</v>
      </c>
      <c r="V382" s="108"/>
      <c r="W382" s="108"/>
      <c r="X382" s="108"/>
      <c r="Y382" s="108"/>
      <c r="Z382" s="4">
        <v>1</v>
      </c>
      <c r="AA382" s="233" t="s">
        <v>1069</v>
      </c>
      <c r="AB382" s="29" t="s">
        <v>64</v>
      </c>
      <c r="AC382" s="29" t="str">
        <f t="shared" ref="AC382:AC445" si="39">IF(Z382&lt;1%,"Sin Iniciar",IF(Z382=100%,"Terminado","En gestión"))</f>
        <v>Terminado</v>
      </c>
      <c r="AD382" s="210"/>
      <c r="AE382" s="79"/>
      <c r="AF382" s="112"/>
      <c r="AG382" s="112"/>
      <c r="AH382" s="118"/>
      <c r="AI382" s="172" t="s">
        <v>1472</v>
      </c>
      <c r="AJ382" s="208" t="s">
        <v>1483</v>
      </c>
    </row>
    <row r="383" spans="1:36" ht="63.75" customHeight="1" x14ac:dyDescent="0.5">
      <c r="A383" s="37">
        <v>380</v>
      </c>
      <c r="B383" s="393"/>
      <c r="C383" s="91"/>
      <c r="D383" s="91"/>
      <c r="E383" s="125"/>
      <c r="F383" s="91"/>
      <c r="G383" s="92"/>
      <c r="H383" s="78"/>
      <c r="I383" s="78"/>
      <c r="J383" s="78"/>
      <c r="K383" s="78"/>
      <c r="L383" s="90"/>
      <c r="M383" s="102"/>
      <c r="N383" s="78"/>
      <c r="O383" s="78"/>
      <c r="P383" s="89"/>
      <c r="Q383" s="89"/>
      <c r="R383" s="351" t="s">
        <v>1070</v>
      </c>
      <c r="S383" s="52">
        <v>0.5</v>
      </c>
      <c r="T383" s="302">
        <v>44013</v>
      </c>
      <c r="U383" s="300">
        <v>44185</v>
      </c>
      <c r="V383" s="108"/>
      <c r="W383" s="108"/>
      <c r="X383" s="108"/>
      <c r="Y383" s="108"/>
      <c r="Z383" s="4">
        <v>0</v>
      </c>
      <c r="AA383" s="233" t="s">
        <v>78</v>
      </c>
      <c r="AB383" s="29" t="s">
        <v>79</v>
      </c>
      <c r="AC383" s="29" t="str">
        <f t="shared" si="39"/>
        <v>Sin Iniciar</v>
      </c>
      <c r="AD383" s="210"/>
      <c r="AE383" s="79"/>
      <c r="AF383" s="112"/>
      <c r="AG383" s="112"/>
      <c r="AH383" s="119"/>
      <c r="AI383" s="172" t="s">
        <v>1469</v>
      </c>
      <c r="AJ383" s="208" t="s">
        <v>1484</v>
      </c>
    </row>
    <row r="384" spans="1:36" ht="368.5" customHeight="1" x14ac:dyDescent="0.5">
      <c r="A384" s="37">
        <v>381</v>
      </c>
      <c r="B384" s="389" t="s">
        <v>1071</v>
      </c>
      <c r="C384" s="130" t="s">
        <v>325</v>
      </c>
      <c r="D384" s="130" t="s">
        <v>291</v>
      </c>
      <c r="E384" s="130" t="s">
        <v>157</v>
      </c>
      <c r="F384" s="130">
        <v>0.06</v>
      </c>
      <c r="G384" s="123" t="s">
        <v>1072</v>
      </c>
      <c r="H384" s="124" t="s">
        <v>1608</v>
      </c>
      <c r="I384" s="124" t="s">
        <v>44</v>
      </c>
      <c r="J384" s="124" t="s">
        <v>44</v>
      </c>
      <c r="K384" s="124" t="s">
        <v>173</v>
      </c>
      <c r="L384" s="124"/>
      <c r="M384" s="124"/>
      <c r="N384" s="124" t="s">
        <v>1073</v>
      </c>
      <c r="O384" s="129" t="s">
        <v>46</v>
      </c>
      <c r="P384" s="129">
        <v>43850</v>
      </c>
      <c r="Q384" s="129">
        <f>MAX(U384:U387)</f>
        <v>44180</v>
      </c>
      <c r="R384" s="339" t="s">
        <v>1074</v>
      </c>
      <c r="S384" s="38">
        <v>0.35</v>
      </c>
      <c r="T384" s="39">
        <v>43850</v>
      </c>
      <c r="U384" s="285">
        <v>43951</v>
      </c>
      <c r="V384" s="275">
        <v>0.25</v>
      </c>
      <c r="W384" s="298">
        <v>0.6</v>
      </c>
      <c r="X384" s="298">
        <v>0.85</v>
      </c>
      <c r="Y384" s="298">
        <v>1</v>
      </c>
      <c r="Z384" s="4">
        <v>1</v>
      </c>
      <c r="AA384" s="256" t="s">
        <v>1075</v>
      </c>
      <c r="AB384" s="29" t="s">
        <v>64</v>
      </c>
      <c r="AC384" s="29" t="str">
        <f t="shared" si="39"/>
        <v>Terminado</v>
      </c>
      <c r="AD384" s="133" t="s">
        <v>1076</v>
      </c>
      <c r="AE384" s="79">
        <f>(S384*Z384)+(S385*Z385)+(S386*Z386)+(S387*Z387)</f>
        <v>0.59499999999999997</v>
      </c>
      <c r="AF384" s="112" t="s">
        <v>52</v>
      </c>
      <c r="AG384" s="112" t="str">
        <f t="shared" ref="AG384" si="40">IF(AE384&lt;1%,"Sin iniciar",IF(AE384=100%,"Terminado","En gestión"))</f>
        <v>En gestión</v>
      </c>
      <c r="AH384" s="161" t="s">
        <v>1474</v>
      </c>
      <c r="AI384" s="173" t="s">
        <v>1472</v>
      </c>
      <c r="AJ384" s="177" t="s">
        <v>1485</v>
      </c>
    </row>
    <row r="385" spans="1:36" ht="227" customHeight="1" x14ac:dyDescent="0.5">
      <c r="A385" s="37">
        <v>382</v>
      </c>
      <c r="B385" s="390"/>
      <c r="C385" s="130"/>
      <c r="D385" s="130"/>
      <c r="E385" s="130"/>
      <c r="F385" s="130"/>
      <c r="G385" s="123"/>
      <c r="H385" s="124"/>
      <c r="I385" s="124"/>
      <c r="J385" s="124"/>
      <c r="K385" s="124"/>
      <c r="L385" s="124"/>
      <c r="M385" s="136"/>
      <c r="N385" s="124"/>
      <c r="O385" s="129"/>
      <c r="P385" s="129"/>
      <c r="Q385" s="129"/>
      <c r="R385" s="339" t="s">
        <v>1077</v>
      </c>
      <c r="S385" s="38">
        <v>0.35</v>
      </c>
      <c r="T385" s="39">
        <v>43952</v>
      </c>
      <c r="U385" s="285">
        <v>44042</v>
      </c>
      <c r="V385" s="275"/>
      <c r="W385" s="298"/>
      <c r="X385" s="298"/>
      <c r="Y385" s="298"/>
      <c r="Z385" s="4">
        <v>0.7</v>
      </c>
      <c r="AA385" s="40" t="s">
        <v>1078</v>
      </c>
      <c r="AB385" s="29" t="s">
        <v>51</v>
      </c>
      <c r="AC385" s="29" t="str">
        <f t="shared" si="39"/>
        <v>En gestión</v>
      </c>
      <c r="AD385" s="133"/>
      <c r="AE385" s="79"/>
      <c r="AF385" s="112"/>
      <c r="AG385" s="112"/>
      <c r="AH385" s="188"/>
      <c r="AI385" s="173" t="s">
        <v>1472</v>
      </c>
      <c r="AJ385" s="177" t="s">
        <v>1486</v>
      </c>
    </row>
    <row r="386" spans="1:36" ht="145" customHeight="1" x14ac:dyDescent="0.5">
      <c r="A386" s="37">
        <v>383</v>
      </c>
      <c r="B386" s="390"/>
      <c r="C386" s="130"/>
      <c r="D386" s="130"/>
      <c r="E386" s="130"/>
      <c r="F386" s="130"/>
      <c r="G386" s="123"/>
      <c r="H386" s="124"/>
      <c r="I386" s="124"/>
      <c r="J386" s="124"/>
      <c r="K386" s="124"/>
      <c r="L386" s="124"/>
      <c r="M386" s="136"/>
      <c r="N386" s="124"/>
      <c r="O386" s="129"/>
      <c r="P386" s="129"/>
      <c r="Q386" s="129"/>
      <c r="R386" s="339" t="s">
        <v>1079</v>
      </c>
      <c r="S386" s="38">
        <v>0.2</v>
      </c>
      <c r="T386" s="39">
        <v>44044</v>
      </c>
      <c r="U386" s="285">
        <v>44135</v>
      </c>
      <c r="V386" s="275"/>
      <c r="W386" s="298"/>
      <c r="X386" s="298"/>
      <c r="Y386" s="298"/>
      <c r="Z386" s="4">
        <v>0</v>
      </c>
      <c r="AA386" s="40" t="s">
        <v>78</v>
      </c>
      <c r="AB386" s="29" t="s">
        <v>79</v>
      </c>
      <c r="AC386" s="29" t="str">
        <f t="shared" si="39"/>
        <v>Sin Iniciar</v>
      </c>
      <c r="AD386" s="133"/>
      <c r="AE386" s="79"/>
      <c r="AF386" s="112"/>
      <c r="AG386" s="112"/>
      <c r="AH386" s="188"/>
      <c r="AI386" s="173" t="s">
        <v>1469</v>
      </c>
      <c r="AJ386" s="177" t="s">
        <v>1487</v>
      </c>
    </row>
    <row r="387" spans="1:36" ht="106.5" customHeight="1" x14ac:dyDescent="0.5">
      <c r="A387" s="37">
        <v>384</v>
      </c>
      <c r="B387" s="391"/>
      <c r="C387" s="130"/>
      <c r="D387" s="130"/>
      <c r="E387" s="130"/>
      <c r="F387" s="130"/>
      <c r="G387" s="123"/>
      <c r="H387" s="124"/>
      <c r="I387" s="124"/>
      <c r="J387" s="124"/>
      <c r="K387" s="124"/>
      <c r="L387" s="124"/>
      <c r="M387" s="136"/>
      <c r="N387" s="124"/>
      <c r="O387" s="129"/>
      <c r="P387" s="129"/>
      <c r="Q387" s="129"/>
      <c r="R387" s="339" t="s">
        <v>1080</v>
      </c>
      <c r="S387" s="38">
        <v>0.1</v>
      </c>
      <c r="T387" s="39">
        <v>44136</v>
      </c>
      <c r="U387" s="285">
        <v>44180</v>
      </c>
      <c r="V387" s="275"/>
      <c r="W387" s="298"/>
      <c r="X387" s="298"/>
      <c r="Y387" s="298"/>
      <c r="Z387" s="4">
        <v>0</v>
      </c>
      <c r="AA387" s="40" t="s">
        <v>78</v>
      </c>
      <c r="AB387" s="29" t="s">
        <v>79</v>
      </c>
      <c r="AC387" s="29" t="str">
        <f t="shared" si="39"/>
        <v>Sin Iniciar</v>
      </c>
      <c r="AD387" s="133"/>
      <c r="AE387" s="79"/>
      <c r="AF387" s="112"/>
      <c r="AG387" s="112"/>
      <c r="AH387" s="162"/>
      <c r="AI387" s="173" t="s">
        <v>1469</v>
      </c>
      <c r="AJ387" s="177" t="s">
        <v>1488</v>
      </c>
    </row>
    <row r="388" spans="1:36" ht="150" x14ac:dyDescent="0.5">
      <c r="A388" s="37">
        <v>385</v>
      </c>
      <c r="B388" s="392" t="s">
        <v>1081</v>
      </c>
      <c r="C388" s="91" t="s">
        <v>57</v>
      </c>
      <c r="D388" s="91" t="s">
        <v>58</v>
      </c>
      <c r="E388" s="125" t="s">
        <v>1082</v>
      </c>
      <c r="F388" s="356" t="s">
        <v>44</v>
      </c>
      <c r="G388" s="92" t="s">
        <v>1083</v>
      </c>
      <c r="H388" s="78" t="s">
        <v>1043</v>
      </c>
      <c r="I388" s="106" t="s">
        <v>44</v>
      </c>
      <c r="J388" s="106" t="s">
        <v>44</v>
      </c>
      <c r="K388" s="95" t="s">
        <v>359</v>
      </c>
      <c r="L388" s="308"/>
      <c r="M388" s="102" t="s">
        <v>335</v>
      </c>
      <c r="N388" s="78" t="s">
        <v>1084</v>
      </c>
      <c r="O388" s="89" t="s">
        <v>46</v>
      </c>
      <c r="P388" s="89">
        <v>43850</v>
      </c>
      <c r="Q388" s="89">
        <f>MAX(U388:U390)</f>
        <v>44195</v>
      </c>
      <c r="R388" s="351" t="s">
        <v>1085</v>
      </c>
      <c r="S388" s="61">
        <v>0.33</v>
      </c>
      <c r="T388" s="302">
        <v>43850</v>
      </c>
      <c r="U388" s="300">
        <v>44195</v>
      </c>
      <c r="V388" s="108">
        <v>0.2</v>
      </c>
      <c r="W388" s="108">
        <v>0.37</v>
      </c>
      <c r="X388" s="108">
        <v>0.7</v>
      </c>
      <c r="Y388" s="108">
        <v>1</v>
      </c>
      <c r="Z388" s="4">
        <v>0.55000000000000004</v>
      </c>
      <c r="AA388" s="233" t="s">
        <v>1086</v>
      </c>
      <c r="AB388" s="29" t="s">
        <v>51</v>
      </c>
      <c r="AC388" s="29" t="str">
        <f t="shared" si="39"/>
        <v>En gestión</v>
      </c>
      <c r="AD388" s="210" t="s">
        <v>1087</v>
      </c>
      <c r="AE388" s="88">
        <f>(S388*Z388)+(S389*Z389)+(S390*Z390)</f>
        <v>0.36850000000000005</v>
      </c>
      <c r="AF388" s="112" t="s">
        <v>52</v>
      </c>
      <c r="AG388" s="112" t="str">
        <f t="shared" ref="AG388" si="41">IF(AE388&lt;1%,"Sin iniciar",IF(AE388=100%,"Terminado","En gestión"))</f>
        <v>En gestión</v>
      </c>
      <c r="AH388" s="117" t="s">
        <v>1474</v>
      </c>
      <c r="AI388" s="172" t="s">
        <v>1472</v>
      </c>
      <c r="AJ388" s="208" t="s">
        <v>1489</v>
      </c>
    </row>
    <row r="389" spans="1:36" ht="100" x14ac:dyDescent="0.5">
      <c r="A389" s="37">
        <v>386</v>
      </c>
      <c r="B389" s="394"/>
      <c r="C389" s="91"/>
      <c r="D389" s="91"/>
      <c r="E389" s="125"/>
      <c r="F389" s="356"/>
      <c r="G389" s="92"/>
      <c r="H389" s="78"/>
      <c r="I389" s="106"/>
      <c r="J389" s="106"/>
      <c r="K389" s="95"/>
      <c r="L389" s="308"/>
      <c r="M389" s="102"/>
      <c r="N389" s="78"/>
      <c r="O389" s="89"/>
      <c r="P389" s="89"/>
      <c r="Q389" s="89"/>
      <c r="R389" s="351" t="s">
        <v>1088</v>
      </c>
      <c r="S389" s="61">
        <v>0.34</v>
      </c>
      <c r="T389" s="302">
        <v>43850</v>
      </c>
      <c r="U389" s="300">
        <v>44195</v>
      </c>
      <c r="V389" s="108"/>
      <c r="W389" s="108"/>
      <c r="X389" s="108"/>
      <c r="Y389" s="108"/>
      <c r="Z389" s="4">
        <v>0.55000000000000004</v>
      </c>
      <c r="AA389" s="233" t="s">
        <v>1089</v>
      </c>
      <c r="AB389" s="29" t="s">
        <v>51</v>
      </c>
      <c r="AC389" s="29" t="str">
        <f t="shared" si="39"/>
        <v>En gestión</v>
      </c>
      <c r="AD389" s="210"/>
      <c r="AE389" s="88"/>
      <c r="AF389" s="112"/>
      <c r="AG389" s="112"/>
      <c r="AH389" s="118"/>
      <c r="AI389" s="172" t="s">
        <v>1472</v>
      </c>
      <c r="AJ389" s="208" t="s">
        <v>1490</v>
      </c>
    </row>
    <row r="390" spans="1:36" ht="150" x14ac:dyDescent="0.5">
      <c r="A390" s="37">
        <v>387</v>
      </c>
      <c r="B390" s="393"/>
      <c r="C390" s="91"/>
      <c r="D390" s="91"/>
      <c r="E390" s="125"/>
      <c r="F390" s="356"/>
      <c r="G390" s="92"/>
      <c r="H390" s="78"/>
      <c r="I390" s="106"/>
      <c r="J390" s="106"/>
      <c r="K390" s="95"/>
      <c r="L390" s="308"/>
      <c r="M390" s="102"/>
      <c r="N390" s="78"/>
      <c r="O390" s="89"/>
      <c r="P390" s="89"/>
      <c r="Q390" s="89"/>
      <c r="R390" s="351" t="s">
        <v>1090</v>
      </c>
      <c r="S390" s="61">
        <v>0.33</v>
      </c>
      <c r="T390" s="302">
        <v>44013</v>
      </c>
      <c r="U390" s="300">
        <v>44195</v>
      </c>
      <c r="V390" s="108"/>
      <c r="W390" s="108"/>
      <c r="X390" s="108"/>
      <c r="Y390" s="108"/>
      <c r="Z390" s="4">
        <v>0</v>
      </c>
      <c r="AA390" s="233" t="s">
        <v>78</v>
      </c>
      <c r="AB390" s="29" t="s">
        <v>79</v>
      </c>
      <c r="AC390" s="29" t="str">
        <f t="shared" si="39"/>
        <v>Sin Iniciar</v>
      </c>
      <c r="AD390" s="210"/>
      <c r="AE390" s="88"/>
      <c r="AF390" s="112"/>
      <c r="AG390" s="112"/>
      <c r="AH390" s="119"/>
      <c r="AI390" s="172" t="s">
        <v>1469</v>
      </c>
      <c r="AJ390" s="208" t="s">
        <v>1491</v>
      </c>
    </row>
    <row r="391" spans="1:36" ht="125" x14ac:dyDescent="0.5">
      <c r="A391" s="37">
        <v>388</v>
      </c>
      <c r="B391" s="389" t="s">
        <v>1091</v>
      </c>
      <c r="C391" s="130" t="s">
        <v>325</v>
      </c>
      <c r="D391" s="130" t="s">
        <v>291</v>
      </c>
      <c r="E391" s="130" t="s">
        <v>42</v>
      </c>
      <c r="F391" s="130" t="s">
        <v>44</v>
      </c>
      <c r="G391" s="123" t="s">
        <v>1092</v>
      </c>
      <c r="H391" s="124" t="s">
        <v>1608</v>
      </c>
      <c r="I391" s="124" t="s">
        <v>44</v>
      </c>
      <c r="J391" s="124" t="s">
        <v>44</v>
      </c>
      <c r="K391" s="124" t="s">
        <v>345</v>
      </c>
      <c r="L391" s="124"/>
      <c r="M391" s="124"/>
      <c r="N391" s="124" t="s">
        <v>1093</v>
      </c>
      <c r="O391" s="124" t="s">
        <v>46</v>
      </c>
      <c r="P391" s="129">
        <v>43875</v>
      </c>
      <c r="Q391" s="129">
        <f>MAX(U391:U392)</f>
        <v>44150</v>
      </c>
      <c r="R391" s="352" t="s">
        <v>1094</v>
      </c>
      <c r="S391" s="68">
        <v>0.5</v>
      </c>
      <c r="T391" s="39">
        <v>43875</v>
      </c>
      <c r="U391" s="285">
        <v>44150</v>
      </c>
      <c r="V391" s="275">
        <v>0.25</v>
      </c>
      <c r="W391" s="275">
        <v>0.5</v>
      </c>
      <c r="X391" s="275">
        <v>0.75</v>
      </c>
      <c r="Y391" s="275">
        <v>1</v>
      </c>
      <c r="Z391" s="3">
        <v>0.5</v>
      </c>
      <c r="AA391" s="231" t="s">
        <v>1095</v>
      </c>
      <c r="AB391" s="29" t="s">
        <v>51</v>
      </c>
      <c r="AC391" s="29" t="str">
        <f t="shared" si="39"/>
        <v>En gestión</v>
      </c>
      <c r="AD391" s="133" t="s">
        <v>1096</v>
      </c>
      <c r="AE391" s="79">
        <f>(S391*Z391)+(S392*Z392)</f>
        <v>0.5</v>
      </c>
      <c r="AF391" s="112" t="s">
        <v>52</v>
      </c>
      <c r="AG391" s="112" t="str">
        <f t="shared" ref="AG391" si="42">IF(AE391&lt;1%,"Sin iniciar",IF(AE391=100%,"Terminado","En gestión"))</f>
        <v>En gestión</v>
      </c>
      <c r="AH391" s="161" t="s">
        <v>1474</v>
      </c>
      <c r="AI391" s="173" t="s">
        <v>1472</v>
      </c>
      <c r="AJ391" s="177" t="s">
        <v>1492</v>
      </c>
    </row>
    <row r="392" spans="1:36" ht="120.75" customHeight="1" x14ac:dyDescent="0.5">
      <c r="A392" s="37">
        <v>389</v>
      </c>
      <c r="B392" s="391"/>
      <c r="C392" s="130"/>
      <c r="D392" s="130"/>
      <c r="E392" s="130"/>
      <c r="F392" s="130"/>
      <c r="G392" s="123"/>
      <c r="H392" s="124"/>
      <c r="I392" s="124"/>
      <c r="J392" s="124"/>
      <c r="K392" s="124"/>
      <c r="L392" s="124"/>
      <c r="M392" s="136"/>
      <c r="N392" s="124"/>
      <c r="O392" s="124"/>
      <c r="P392" s="129"/>
      <c r="Q392" s="129"/>
      <c r="R392" s="352" t="s">
        <v>1097</v>
      </c>
      <c r="S392" s="68">
        <v>0.5</v>
      </c>
      <c r="T392" s="39">
        <v>43876</v>
      </c>
      <c r="U392" s="285">
        <v>44150</v>
      </c>
      <c r="V392" s="275"/>
      <c r="W392" s="275"/>
      <c r="X392" s="275"/>
      <c r="Y392" s="275"/>
      <c r="Z392" s="3">
        <v>0.5</v>
      </c>
      <c r="AA392" s="231" t="s">
        <v>1098</v>
      </c>
      <c r="AB392" s="29" t="s">
        <v>51</v>
      </c>
      <c r="AC392" s="29" t="str">
        <f t="shared" si="39"/>
        <v>En gestión</v>
      </c>
      <c r="AD392" s="133"/>
      <c r="AE392" s="79"/>
      <c r="AF392" s="112"/>
      <c r="AG392" s="112"/>
      <c r="AH392" s="162"/>
      <c r="AI392" s="173" t="s">
        <v>1472</v>
      </c>
      <c r="AJ392" s="177" t="s">
        <v>1493</v>
      </c>
    </row>
    <row r="393" spans="1:36" ht="50" x14ac:dyDescent="0.5">
      <c r="A393" s="37">
        <v>390</v>
      </c>
      <c r="B393" s="392" t="s">
        <v>1091</v>
      </c>
      <c r="C393" s="91" t="s">
        <v>44</v>
      </c>
      <c r="D393" s="381"/>
      <c r="E393" s="409" t="s">
        <v>42</v>
      </c>
      <c r="F393" s="179" t="s">
        <v>299</v>
      </c>
      <c r="G393" s="381"/>
      <c r="H393" s="382" t="s">
        <v>1099</v>
      </c>
      <c r="I393" s="106" t="s">
        <v>1043</v>
      </c>
      <c r="J393" s="106" t="s">
        <v>44</v>
      </c>
      <c r="K393" s="106" t="s">
        <v>310</v>
      </c>
      <c r="L393" s="308"/>
      <c r="M393" s="102"/>
      <c r="N393" s="78" t="s">
        <v>1100</v>
      </c>
      <c r="O393" s="89" t="s">
        <v>46</v>
      </c>
      <c r="P393" s="89">
        <v>44105</v>
      </c>
      <c r="Q393" s="89">
        <f>MAX(U393:U395)</f>
        <v>44196</v>
      </c>
      <c r="R393" s="343" t="s">
        <v>1101</v>
      </c>
      <c r="S393" s="61">
        <v>0.4</v>
      </c>
      <c r="T393" s="302">
        <v>44105</v>
      </c>
      <c r="U393" s="300">
        <v>44135</v>
      </c>
      <c r="V393" s="297">
        <v>0</v>
      </c>
      <c r="W393" s="297">
        <v>0</v>
      </c>
      <c r="X393" s="297">
        <v>0</v>
      </c>
      <c r="Y393" s="297">
        <v>1</v>
      </c>
      <c r="Z393" s="4">
        <v>0</v>
      </c>
      <c r="AA393" s="233" t="s">
        <v>78</v>
      </c>
      <c r="AB393" s="29" t="s">
        <v>79</v>
      </c>
      <c r="AC393" s="29" t="str">
        <f t="shared" si="39"/>
        <v>Sin Iniciar</v>
      </c>
      <c r="AD393" s="210" t="s">
        <v>944</v>
      </c>
      <c r="AE393" s="94">
        <f>(S393*Z393)+(S394*Z394)+(S395*Z395)</f>
        <v>0</v>
      </c>
      <c r="AF393" s="112" t="s">
        <v>79</v>
      </c>
      <c r="AG393" s="112" t="str">
        <f t="shared" ref="AG393" si="43">IF(AE393&lt;1%,"Sin iniciar",IF(AE393=100%,"Terminado","En gestión"))</f>
        <v>Sin iniciar</v>
      </c>
      <c r="AH393" s="117" t="s">
        <v>1474</v>
      </c>
      <c r="AI393" s="172" t="s">
        <v>1469</v>
      </c>
      <c r="AJ393" s="208" t="s">
        <v>1494</v>
      </c>
    </row>
    <row r="394" spans="1:36" ht="50" x14ac:dyDescent="0.5">
      <c r="A394" s="37">
        <v>391</v>
      </c>
      <c r="B394" s="394"/>
      <c r="C394" s="91"/>
      <c r="D394" s="381"/>
      <c r="E394" s="193"/>
      <c r="F394" s="180"/>
      <c r="G394" s="381"/>
      <c r="H394" s="383"/>
      <c r="I394" s="106"/>
      <c r="J394" s="106"/>
      <c r="K394" s="106"/>
      <c r="L394" s="308"/>
      <c r="M394" s="102"/>
      <c r="N394" s="78"/>
      <c r="O394" s="89"/>
      <c r="P394" s="89"/>
      <c r="Q394" s="89"/>
      <c r="R394" s="337" t="s">
        <v>1102</v>
      </c>
      <c r="S394" s="52">
        <v>0.4</v>
      </c>
      <c r="T394" s="302">
        <v>44105</v>
      </c>
      <c r="U394" s="300">
        <v>44165</v>
      </c>
      <c r="V394" s="297"/>
      <c r="W394" s="297"/>
      <c r="X394" s="297"/>
      <c r="Y394" s="297"/>
      <c r="Z394" s="4">
        <v>0</v>
      </c>
      <c r="AA394" s="233" t="s">
        <v>78</v>
      </c>
      <c r="AB394" s="29" t="s">
        <v>79</v>
      </c>
      <c r="AC394" s="29" t="str">
        <f t="shared" si="39"/>
        <v>Sin Iniciar</v>
      </c>
      <c r="AD394" s="210"/>
      <c r="AE394" s="94"/>
      <c r="AF394" s="112"/>
      <c r="AG394" s="112"/>
      <c r="AH394" s="118"/>
      <c r="AI394" s="172" t="s">
        <v>1469</v>
      </c>
      <c r="AJ394" s="208" t="s">
        <v>1495</v>
      </c>
    </row>
    <row r="395" spans="1:36" ht="50" x14ac:dyDescent="0.5">
      <c r="A395" s="37">
        <v>392</v>
      </c>
      <c r="B395" s="393"/>
      <c r="C395" s="91"/>
      <c r="D395" s="381"/>
      <c r="E395" s="192"/>
      <c r="F395" s="181"/>
      <c r="G395" s="381"/>
      <c r="H395" s="384"/>
      <c r="I395" s="106"/>
      <c r="J395" s="106"/>
      <c r="K395" s="106"/>
      <c r="L395" s="308"/>
      <c r="M395" s="102"/>
      <c r="N395" s="78"/>
      <c r="O395" s="89"/>
      <c r="P395" s="89"/>
      <c r="Q395" s="89"/>
      <c r="R395" s="337" t="s">
        <v>1103</v>
      </c>
      <c r="S395" s="52">
        <v>0.2</v>
      </c>
      <c r="T395" s="302">
        <v>44166</v>
      </c>
      <c r="U395" s="300">
        <v>44196</v>
      </c>
      <c r="V395" s="297"/>
      <c r="W395" s="297"/>
      <c r="X395" s="297"/>
      <c r="Y395" s="297"/>
      <c r="Z395" s="4">
        <v>0</v>
      </c>
      <c r="AA395" s="233" t="s">
        <v>78</v>
      </c>
      <c r="AB395" s="29" t="s">
        <v>79</v>
      </c>
      <c r="AC395" s="29" t="str">
        <f t="shared" si="39"/>
        <v>Sin Iniciar</v>
      </c>
      <c r="AD395" s="210"/>
      <c r="AE395" s="94"/>
      <c r="AF395" s="112"/>
      <c r="AG395" s="112"/>
      <c r="AH395" s="119"/>
      <c r="AI395" s="172" t="s">
        <v>1469</v>
      </c>
      <c r="AJ395" s="208" t="s">
        <v>1494</v>
      </c>
    </row>
    <row r="396" spans="1:36" ht="189" x14ac:dyDescent="0.5">
      <c r="A396" s="37">
        <v>393</v>
      </c>
      <c r="B396" s="389" t="s">
        <v>1091</v>
      </c>
      <c r="C396" s="130" t="s">
        <v>57</v>
      </c>
      <c r="D396" s="130" t="s">
        <v>58</v>
      </c>
      <c r="E396" s="130" t="s">
        <v>42</v>
      </c>
      <c r="F396" s="130" t="s">
        <v>44</v>
      </c>
      <c r="G396" s="123" t="s">
        <v>1104</v>
      </c>
      <c r="H396" s="124" t="s">
        <v>1099</v>
      </c>
      <c r="I396" s="124" t="s">
        <v>44</v>
      </c>
      <c r="J396" s="124" t="s">
        <v>44</v>
      </c>
      <c r="K396" s="124" t="s">
        <v>345</v>
      </c>
      <c r="L396" s="124"/>
      <c r="M396" s="124" t="s">
        <v>1105</v>
      </c>
      <c r="N396" s="124" t="s">
        <v>1106</v>
      </c>
      <c r="O396" s="129" t="s">
        <v>46</v>
      </c>
      <c r="P396" s="129">
        <v>43832</v>
      </c>
      <c r="Q396" s="129">
        <f>MAX(U396:U398)</f>
        <v>44195</v>
      </c>
      <c r="R396" s="353" t="s">
        <v>1107</v>
      </c>
      <c r="S396" s="38">
        <v>0.4</v>
      </c>
      <c r="T396" s="39">
        <v>43831</v>
      </c>
      <c r="U396" s="285">
        <v>44043</v>
      </c>
      <c r="V396" s="298">
        <v>7.0000000000000007E-2</v>
      </c>
      <c r="W396" s="298">
        <v>0.27</v>
      </c>
      <c r="X396" s="298">
        <v>0.7</v>
      </c>
      <c r="Y396" s="298">
        <v>1</v>
      </c>
      <c r="Z396" s="4">
        <v>0.5</v>
      </c>
      <c r="AA396" s="40" t="s">
        <v>1108</v>
      </c>
      <c r="AB396" s="29" t="s">
        <v>51</v>
      </c>
      <c r="AC396" s="29" t="str">
        <f t="shared" si="39"/>
        <v>En gestión</v>
      </c>
      <c r="AD396" s="133" t="s">
        <v>1109</v>
      </c>
      <c r="AE396" s="94">
        <f>(S396*Z396)+(S397*Z397)+(S398*Z398)</f>
        <v>0.2</v>
      </c>
      <c r="AF396" s="112" t="s">
        <v>52</v>
      </c>
      <c r="AG396" s="112" t="str">
        <f t="shared" ref="AG396" si="44">IF(AE396&lt;1%,"Sin iniciar",IF(AE396=100%,"Terminado","En gestión"))</f>
        <v>En gestión</v>
      </c>
      <c r="AH396" s="161" t="s">
        <v>1474</v>
      </c>
      <c r="AI396" s="173" t="s">
        <v>1496</v>
      </c>
      <c r="AJ396" s="177" t="s">
        <v>1497</v>
      </c>
    </row>
    <row r="397" spans="1:36" ht="75" x14ac:dyDescent="0.5">
      <c r="A397" s="37">
        <v>394</v>
      </c>
      <c r="B397" s="390"/>
      <c r="C397" s="130"/>
      <c r="D397" s="130"/>
      <c r="E397" s="130"/>
      <c r="F397" s="130"/>
      <c r="G397" s="123"/>
      <c r="H397" s="124"/>
      <c r="I397" s="124"/>
      <c r="J397" s="124"/>
      <c r="K397" s="124"/>
      <c r="L397" s="124"/>
      <c r="M397" s="136"/>
      <c r="N397" s="124"/>
      <c r="O397" s="129"/>
      <c r="P397" s="129"/>
      <c r="Q397" s="129"/>
      <c r="R397" s="339" t="s">
        <v>1110</v>
      </c>
      <c r="S397" s="38">
        <v>0.3</v>
      </c>
      <c r="T397" s="39">
        <v>44044</v>
      </c>
      <c r="U397" s="285">
        <v>44104</v>
      </c>
      <c r="V397" s="298"/>
      <c r="W397" s="298"/>
      <c r="X397" s="298"/>
      <c r="Y397" s="298"/>
      <c r="Z397" s="18">
        <v>0</v>
      </c>
      <c r="AA397" s="261" t="s">
        <v>78</v>
      </c>
      <c r="AB397" s="29" t="s">
        <v>79</v>
      </c>
      <c r="AC397" s="29" t="str">
        <f t="shared" si="39"/>
        <v>Sin Iniciar</v>
      </c>
      <c r="AD397" s="133" t="s">
        <v>849</v>
      </c>
      <c r="AE397" s="94"/>
      <c r="AF397" s="112"/>
      <c r="AG397" s="112"/>
      <c r="AH397" s="188"/>
      <c r="AI397" s="173" t="s">
        <v>1469</v>
      </c>
      <c r="AJ397" s="177" t="s">
        <v>1498</v>
      </c>
    </row>
    <row r="398" spans="1:36" ht="125" x14ac:dyDescent="0.5">
      <c r="A398" s="37">
        <v>395</v>
      </c>
      <c r="B398" s="391"/>
      <c r="C398" s="130"/>
      <c r="D398" s="130"/>
      <c r="E398" s="130"/>
      <c r="F398" s="130"/>
      <c r="G398" s="123"/>
      <c r="H398" s="124"/>
      <c r="I398" s="124"/>
      <c r="J398" s="124"/>
      <c r="K398" s="124"/>
      <c r="L398" s="124"/>
      <c r="M398" s="136"/>
      <c r="N398" s="124"/>
      <c r="O398" s="129"/>
      <c r="P398" s="129"/>
      <c r="Q398" s="129"/>
      <c r="R398" s="339" t="s">
        <v>1111</v>
      </c>
      <c r="S398" s="38">
        <v>0.3</v>
      </c>
      <c r="T398" s="39">
        <v>44136</v>
      </c>
      <c r="U398" s="285">
        <v>44195</v>
      </c>
      <c r="V398" s="298"/>
      <c r="W398" s="298"/>
      <c r="X398" s="298"/>
      <c r="Y398" s="298"/>
      <c r="Z398" s="4">
        <v>0</v>
      </c>
      <c r="AA398" s="40" t="s">
        <v>78</v>
      </c>
      <c r="AB398" s="29" t="s">
        <v>79</v>
      </c>
      <c r="AC398" s="29" t="str">
        <f t="shared" si="39"/>
        <v>Sin Iniciar</v>
      </c>
      <c r="AD398" s="133" t="s">
        <v>849</v>
      </c>
      <c r="AE398" s="94"/>
      <c r="AF398" s="112"/>
      <c r="AG398" s="112"/>
      <c r="AH398" s="162"/>
      <c r="AI398" s="173" t="s">
        <v>1469</v>
      </c>
      <c r="AJ398" s="177" t="s">
        <v>1499</v>
      </c>
    </row>
    <row r="399" spans="1:36" ht="128.25" customHeight="1" x14ac:dyDescent="0.5">
      <c r="A399" s="37">
        <v>396</v>
      </c>
      <c r="B399" s="392" t="s">
        <v>1091</v>
      </c>
      <c r="C399" s="91" t="s">
        <v>325</v>
      </c>
      <c r="D399" s="91" t="s">
        <v>291</v>
      </c>
      <c r="E399" s="125" t="s">
        <v>42</v>
      </c>
      <c r="F399" s="91" t="s">
        <v>44</v>
      </c>
      <c r="G399" s="357" t="s">
        <v>1112</v>
      </c>
      <c r="H399" s="106" t="s">
        <v>44</v>
      </c>
      <c r="I399" s="106" t="s">
        <v>44</v>
      </c>
      <c r="J399" s="106" t="s">
        <v>44</v>
      </c>
      <c r="K399" s="95" t="s">
        <v>345</v>
      </c>
      <c r="L399" s="308"/>
      <c r="M399" s="102" t="s">
        <v>367</v>
      </c>
      <c r="N399" s="78" t="s">
        <v>1113</v>
      </c>
      <c r="O399" s="89" t="s">
        <v>46</v>
      </c>
      <c r="P399" s="89">
        <v>43891</v>
      </c>
      <c r="Q399" s="89">
        <v>44104</v>
      </c>
      <c r="R399" s="343" t="s">
        <v>1114</v>
      </c>
      <c r="S399" s="61">
        <v>0.4</v>
      </c>
      <c r="T399" s="302">
        <v>43891</v>
      </c>
      <c r="U399" s="300">
        <v>44012</v>
      </c>
      <c r="V399" s="297">
        <v>0.1</v>
      </c>
      <c r="W399" s="297">
        <v>0.7</v>
      </c>
      <c r="X399" s="297">
        <v>1</v>
      </c>
      <c r="Y399" s="297"/>
      <c r="Z399" s="4">
        <v>1</v>
      </c>
      <c r="AA399" s="5" t="s">
        <v>1115</v>
      </c>
      <c r="AB399" s="29" t="s">
        <v>64</v>
      </c>
      <c r="AC399" s="29" t="str">
        <f t="shared" si="39"/>
        <v>Terminado</v>
      </c>
      <c r="AD399" s="210" t="s">
        <v>1116</v>
      </c>
      <c r="AE399" s="94">
        <f>(S399*Z399)+(S400*Z400)+(S401*Z401)</f>
        <v>0.7</v>
      </c>
      <c r="AF399" s="112" t="s">
        <v>52</v>
      </c>
      <c r="AG399" s="112" t="str">
        <f t="shared" ref="AG399" si="45">IF(AE399&lt;1%,"Sin iniciar",IF(AE399=100%,"Terminado","En gestión"))</f>
        <v>En gestión</v>
      </c>
      <c r="AH399" s="117" t="s">
        <v>1474</v>
      </c>
      <c r="AI399" s="172" t="s">
        <v>1496</v>
      </c>
      <c r="AJ399" s="208" t="s">
        <v>1500</v>
      </c>
    </row>
    <row r="400" spans="1:36" ht="118.5" customHeight="1" x14ac:dyDescent="0.5">
      <c r="A400" s="37">
        <v>397</v>
      </c>
      <c r="B400" s="394"/>
      <c r="C400" s="91"/>
      <c r="D400" s="91"/>
      <c r="E400" s="125"/>
      <c r="F400" s="91"/>
      <c r="G400" s="357"/>
      <c r="H400" s="106"/>
      <c r="I400" s="106"/>
      <c r="J400" s="106"/>
      <c r="K400" s="95"/>
      <c r="L400" s="308"/>
      <c r="M400" s="102"/>
      <c r="N400" s="78"/>
      <c r="O400" s="89"/>
      <c r="P400" s="89"/>
      <c r="Q400" s="89"/>
      <c r="R400" s="343" t="s">
        <v>1117</v>
      </c>
      <c r="S400" s="52">
        <v>0.3</v>
      </c>
      <c r="T400" s="302">
        <v>43983</v>
      </c>
      <c r="U400" s="300">
        <v>44012</v>
      </c>
      <c r="V400" s="297"/>
      <c r="W400" s="297"/>
      <c r="X400" s="297"/>
      <c r="Y400" s="297"/>
      <c r="Z400" s="4">
        <v>1</v>
      </c>
      <c r="AA400" s="233" t="s">
        <v>1118</v>
      </c>
      <c r="AB400" s="29" t="s">
        <v>64</v>
      </c>
      <c r="AC400" s="29" t="str">
        <f t="shared" si="39"/>
        <v>Terminado</v>
      </c>
      <c r="AD400" s="210"/>
      <c r="AE400" s="94"/>
      <c r="AF400" s="112"/>
      <c r="AG400" s="112"/>
      <c r="AH400" s="118"/>
      <c r="AI400" s="172" t="s">
        <v>1472</v>
      </c>
      <c r="AJ400" s="208" t="s">
        <v>1501</v>
      </c>
    </row>
    <row r="401" spans="1:36" ht="79.5" customHeight="1" x14ac:dyDescent="0.5">
      <c r="A401" s="37">
        <v>398</v>
      </c>
      <c r="B401" s="393"/>
      <c r="C401" s="91"/>
      <c r="D401" s="91"/>
      <c r="E401" s="125"/>
      <c r="F401" s="91"/>
      <c r="G401" s="357"/>
      <c r="H401" s="106"/>
      <c r="I401" s="106"/>
      <c r="J401" s="106"/>
      <c r="K401" s="95"/>
      <c r="L401" s="308"/>
      <c r="M401" s="102"/>
      <c r="N401" s="78"/>
      <c r="O401" s="89"/>
      <c r="P401" s="89"/>
      <c r="Q401" s="89"/>
      <c r="R401" s="343" t="s">
        <v>1119</v>
      </c>
      <c r="S401" s="52">
        <v>0.3</v>
      </c>
      <c r="T401" s="302">
        <v>44044</v>
      </c>
      <c r="U401" s="300">
        <v>44104</v>
      </c>
      <c r="V401" s="297"/>
      <c r="W401" s="297"/>
      <c r="X401" s="297"/>
      <c r="Y401" s="297"/>
      <c r="Z401" s="4">
        <v>0</v>
      </c>
      <c r="AA401" s="5" t="s">
        <v>78</v>
      </c>
      <c r="AB401" s="29" t="s">
        <v>79</v>
      </c>
      <c r="AC401" s="29" t="str">
        <f t="shared" si="39"/>
        <v>Sin Iniciar</v>
      </c>
      <c r="AD401" s="210"/>
      <c r="AE401" s="94"/>
      <c r="AF401" s="112"/>
      <c r="AG401" s="112"/>
      <c r="AH401" s="119"/>
      <c r="AI401" s="172" t="s">
        <v>1469</v>
      </c>
      <c r="AJ401" s="208" t="s">
        <v>1502</v>
      </c>
    </row>
    <row r="402" spans="1:36" ht="121.5" customHeight="1" x14ac:dyDescent="0.5">
      <c r="A402" s="37">
        <v>399</v>
      </c>
      <c r="B402" s="389" t="s">
        <v>1091</v>
      </c>
      <c r="C402" s="130" t="s">
        <v>57</v>
      </c>
      <c r="D402" s="130" t="s">
        <v>58</v>
      </c>
      <c r="E402" s="130" t="s">
        <v>42</v>
      </c>
      <c r="F402" s="130" t="s">
        <v>44</v>
      </c>
      <c r="G402" s="123" t="s">
        <v>1120</v>
      </c>
      <c r="H402" s="141" t="s">
        <v>44</v>
      </c>
      <c r="I402" s="141" t="s">
        <v>44</v>
      </c>
      <c r="J402" s="141" t="s">
        <v>44</v>
      </c>
      <c r="K402" s="136" t="s">
        <v>345</v>
      </c>
      <c r="L402" s="141"/>
      <c r="M402" s="136"/>
      <c r="N402" s="124" t="s">
        <v>1121</v>
      </c>
      <c r="O402" s="129" t="s">
        <v>46</v>
      </c>
      <c r="P402" s="129">
        <v>43891</v>
      </c>
      <c r="Q402" s="129">
        <f>MAX(U402:U404)</f>
        <v>44180</v>
      </c>
      <c r="R402" s="353" t="s">
        <v>1122</v>
      </c>
      <c r="S402" s="68">
        <v>0.3</v>
      </c>
      <c r="T402" s="39">
        <v>43891</v>
      </c>
      <c r="U402" s="285">
        <v>43951</v>
      </c>
      <c r="V402" s="298">
        <v>0.15</v>
      </c>
      <c r="W402" s="298">
        <v>0.3</v>
      </c>
      <c r="X402" s="298">
        <v>0.6</v>
      </c>
      <c r="Y402" s="298">
        <v>1</v>
      </c>
      <c r="Z402" s="4">
        <v>1</v>
      </c>
      <c r="AA402" s="40" t="s">
        <v>1123</v>
      </c>
      <c r="AB402" s="29" t="s">
        <v>64</v>
      </c>
      <c r="AC402" s="29" t="str">
        <f t="shared" si="39"/>
        <v>Terminado</v>
      </c>
      <c r="AD402" s="133" t="s">
        <v>1124</v>
      </c>
      <c r="AE402" s="94">
        <f>(S402*Z402)+(S403*Z403)+(S404*Z404)</f>
        <v>0.3</v>
      </c>
      <c r="AF402" s="112" t="s">
        <v>52</v>
      </c>
      <c r="AG402" s="112" t="str">
        <f t="shared" ref="AG402" si="46">IF(AE402&lt;1%,"Sin iniciar",IF(AE402=100%,"Terminado","En gestión"))</f>
        <v>En gestión</v>
      </c>
      <c r="AH402" s="161" t="s">
        <v>1474</v>
      </c>
      <c r="AI402" s="173" t="s">
        <v>1472</v>
      </c>
      <c r="AJ402" s="177" t="s">
        <v>1503</v>
      </c>
    </row>
    <row r="403" spans="1:36" ht="75" customHeight="1" x14ac:dyDescent="0.5">
      <c r="A403" s="37">
        <v>400</v>
      </c>
      <c r="B403" s="390"/>
      <c r="C403" s="130"/>
      <c r="D403" s="130"/>
      <c r="E403" s="130"/>
      <c r="F403" s="130"/>
      <c r="G403" s="123"/>
      <c r="H403" s="141"/>
      <c r="I403" s="141"/>
      <c r="J403" s="141"/>
      <c r="K403" s="136"/>
      <c r="L403" s="141"/>
      <c r="M403" s="136"/>
      <c r="N403" s="124"/>
      <c r="O403" s="129"/>
      <c r="P403" s="129"/>
      <c r="Q403" s="129"/>
      <c r="R403" s="342" t="s">
        <v>1125</v>
      </c>
      <c r="S403" s="68">
        <v>0.3</v>
      </c>
      <c r="T403" s="39">
        <v>44013</v>
      </c>
      <c r="U403" s="285">
        <v>44104</v>
      </c>
      <c r="V403" s="298"/>
      <c r="W403" s="298"/>
      <c r="X403" s="298"/>
      <c r="Y403" s="298"/>
      <c r="Z403" s="4">
        <v>0</v>
      </c>
      <c r="AA403" s="40" t="s">
        <v>78</v>
      </c>
      <c r="AB403" s="29" t="s">
        <v>79</v>
      </c>
      <c r="AC403" s="29" t="str">
        <f t="shared" si="39"/>
        <v>Sin Iniciar</v>
      </c>
      <c r="AD403" s="133"/>
      <c r="AE403" s="94"/>
      <c r="AF403" s="112"/>
      <c r="AG403" s="112"/>
      <c r="AH403" s="188"/>
      <c r="AI403" s="173" t="s">
        <v>1469</v>
      </c>
      <c r="AJ403" s="177" t="s">
        <v>1504</v>
      </c>
    </row>
    <row r="404" spans="1:36" ht="75" customHeight="1" x14ac:dyDescent="0.5">
      <c r="A404" s="37">
        <v>401</v>
      </c>
      <c r="B404" s="391"/>
      <c r="C404" s="130"/>
      <c r="D404" s="130"/>
      <c r="E404" s="130"/>
      <c r="F404" s="130"/>
      <c r="G404" s="123"/>
      <c r="H404" s="141"/>
      <c r="I404" s="141"/>
      <c r="J404" s="141"/>
      <c r="K404" s="136"/>
      <c r="L404" s="141"/>
      <c r="M404" s="136"/>
      <c r="N404" s="124"/>
      <c r="O404" s="129"/>
      <c r="P404" s="129"/>
      <c r="Q404" s="129"/>
      <c r="R404" s="342" t="s">
        <v>1126</v>
      </c>
      <c r="S404" s="68">
        <v>0.4</v>
      </c>
      <c r="T404" s="39">
        <v>44105</v>
      </c>
      <c r="U404" s="285">
        <v>44180</v>
      </c>
      <c r="V404" s="298"/>
      <c r="W404" s="298"/>
      <c r="X404" s="298"/>
      <c r="Y404" s="298"/>
      <c r="Z404" s="4">
        <v>0</v>
      </c>
      <c r="AA404" s="40" t="s">
        <v>78</v>
      </c>
      <c r="AB404" s="29" t="s">
        <v>79</v>
      </c>
      <c r="AC404" s="29" t="str">
        <f t="shared" si="39"/>
        <v>Sin Iniciar</v>
      </c>
      <c r="AD404" s="133"/>
      <c r="AE404" s="94"/>
      <c r="AF404" s="112"/>
      <c r="AG404" s="112"/>
      <c r="AH404" s="162"/>
      <c r="AI404" s="173" t="s">
        <v>1469</v>
      </c>
      <c r="AJ404" s="177" t="s">
        <v>1505</v>
      </c>
    </row>
    <row r="405" spans="1:36" ht="120.75" customHeight="1" x14ac:dyDescent="0.5">
      <c r="A405" s="37">
        <v>402</v>
      </c>
      <c r="B405" s="392" t="s">
        <v>1127</v>
      </c>
      <c r="C405" s="91" t="s">
        <v>325</v>
      </c>
      <c r="D405" s="91" t="s">
        <v>291</v>
      </c>
      <c r="E405" s="125" t="s">
        <v>157</v>
      </c>
      <c r="F405" s="91">
        <v>0.1</v>
      </c>
      <c r="G405" s="92" t="s">
        <v>1128</v>
      </c>
      <c r="H405" s="78" t="s">
        <v>1129</v>
      </c>
      <c r="I405" s="382" t="s">
        <v>285</v>
      </c>
      <c r="J405" s="106" t="s">
        <v>245</v>
      </c>
      <c r="K405" s="106" t="s">
        <v>1130</v>
      </c>
      <c r="L405" s="308"/>
      <c r="M405" s="102"/>
      <c r="N405" s="78" t="s">
        <v>1131</v>
      </c>
      <c r="O405" s="89" t="s">
        <v>82</v>
      </c>
      <c r="P405" s="89">
        <v>43891</v>
      </c>
      <c r="Q405" s="89">
        <f>MAX(U405:U408)</f>
        <v>44160</v>
      </c>
      <c r="R405" s="343" t="s">
        <v>1132</v>
      </c>
      <c r="S405" s="52">
        <v>0.2</v>
      </c>
      <c r="T405" s="302">
        <v>43891</v>
      </c>
      <c r="U405" s="300">
        <v>44007</v>
      </c>
      <c r="V405" s="297">
        <v>0.1</v>
      </c>
      <c r="W405" s="297">
        <v>0.6</v>
      </c>
      <c r="X405" s="297">
        <v>0.74</v>
      </c>
      <c r="Y405" s="297">
        <v>1</v>
      </c>
      <c r="Z405" s="16">
        <v>1</v>
      </c>
      <c r="AA405" s="247" t="s">
        <v>1133</v>
      </c>
      <c r="AB405" s="29" t="s">
        <v>64</v>
      </c>
      <c r="AC405" s="29" t="str">
        <f t="shared" si="39"/>
        <v>Terminado</v>
      </c>
      <c r="AD405" s="210" t="s">
        <v>1134</v>
      </c>
      <c r="AE405" s="94">
        <f>(S405*Z405)+(S406*Z406)+(S407*Z407)+(S408*Z408)</f>
        <v>0.60000000000000009</v>
      </c>
      <c r="AF405" s="112" t="s">
        <v>52</v>
      </c>
      <c r="AG405" s="112" t="str">
        <f t="shared" ref="AG405" si="47">IF(AE405&lt;1%,"Sin iniciar",IF(AE405=100%,"Terminado","En gestión"))</f>
        <v>En gestión</v>
      </c>
      <c r="AH405" s="117" t="s">
        <v>1474</v>
      </c>
      <c r="AI405" s="172" t="s">
        <v>1472</v>
      </c>
      <c r="AJ405" s="208" t="s">
        <v>1506</v>
      </c>
    </row>
    <row r="406" spans="1:36" ht="280.5" customHeight="1" x14ac:dyDescent="0.5">
      <c r="A406" s="37">
        <v>403</v>
      </c>
      <c r="B406" s="394"/>
      <c r="C406" s="91"/>
      <c r="D406" s="91"/>
      <c r="E406" s="125"/>
      <c r="F406" s="91"/>
      <c r="G406" s="92"/>
      <c r="H406" s="78"/>
      <c r="I406" s="383"/>
      <c r="J406" s="106"/>
      <c r="K406" s="106"/>
      <c r="L406" s="308"/>
      <c r="M406" s="102"/>
      <c r="N406" s="78"/>
      <c r="O406" s="89"/>
      <c r="P406" s="89"/>
      <c r="Q406" s="89"/>
      <c r="R406" s="343" t="s">
        <v>1135</v>
      </c>
      <c r="S406" s="52">
        <v>0.2</v>
      </c>
      <c r="T406" s="302">
        <v>43910</v>
      </c>
      <c r="U406" s="300">
        <v>44007</v>
      </c>
      <c r="V406" s="297"/>
      <c r="W406" s="297"/>
      <c r="X406" s="297"/>
      <c r="Y406" s="297"/>
      <c r="Z406" s="16">
        <v>1</v>
      </c>
      <c r="AA406" s="247" t="s">
        <v>1136</v>
      </c>
      <c r="AB406" s="29" t="s">
        <v>64</v>
      </c>
      <c r="AC406" s="29" t="str">
        <f t="shared" si="39"/>
        <v>Terminado</v>
      </c>
      <c r="AD406" s="210"/>
      <c r="AE406" s="94"/>
      <c r="AF406" s="112"/>
      <c r="AG406" s="112"/>
      <c r="AH406" s="118"/>
      <c r="AI406" s="172" t="s">
        <v>1472</v>
      </c>
      <c r="AJ406" s="208" t="s">
        <v>1507</v>
      </c>
    </row>
    <row r="407" spans="1:36" ht="203.25" customHeight="1" x14ac:dyDescent="0.5">
      <c r="A407" s="37">
        <v>404</v>
      </c>
      <c r="B407" s="394"/>
      <c r="C407" s="91"/>
      <c r="D407" s="91"/>
      <c r="E407" s="125"/>
      <c r="F407" s="91"/>
      <c r="G407" s="92"/>
      <c r="H407" s="78"/>
      <c r="I407" s="383"/>
      <c r="J407" s="106"/>
      <c r="K407" s="106"/>
      <c r="L407" s="308"/>
      <c r="M407" s="102"/>
      <c r="N407" s="78"/>
      <c r="O407" s="89"/>
      <c r="P407" s="89"/>
      <c r="Q407" s="89"/>
      <c r="R407" s="343" t="s">
        <v>1137</v>
      </c>
      <c r="S407" s="52">
        <v>0.2</v>
      </c>
      <c r="T407" s="302">
        <v>43983</v>
      </c>
      <c r="U407" s="300">
        <v>44012</v>
      </c>
      <c r="V407" s="297"/>
      <c r="W407" s="297"/>
      <c r="X407" s="297"/>
      <c r="Y407" s="297"/>
      <c r="Z407" s="16">
        <v>1</v>
      </c>
      <c r="AA407" s="247" t="s">
        <v>1138</v>
      </c>
      <c r="AB407" s="29" t="s">
        <v>64</v>
      </c>
      <c r="AC407" s="29" t="str">
        <f t="shared" si="39"/>
        <v>Terminado</v>
      </c>
      <c r="AD407" s="210"/>
      <c r="AE407" s="94"/>
      <c r="AF407" s="112"/>
      <c r="AG407" s="112"/>
      <c r="AH407" s="118"/>
      <c r="AI407" s="172" t="s">
        <v>1472</v>
      </c>
      <c r="AJ407" s="208" t="s">
        <v>1508</v>
      </c>
    </row>
    <row r="408" spans="1:36" ht="82.5" customHeight="1" x14ac:dyDescent="0.5">
      <c r="A408" s="37">
        <v>405</v>
      </c>
      <c r="B408" s="393"/>
      <c r="C408" s="91"/>
      <c r="D408" s="91"/>
      <c r="E408" s="125"/>
      <c r="F408" s="91"/>
      <c r="G408" s="92"/>
      <c r="H408" s="78"/>
      <c r="I408" s="384"/>
      <c r="J408" s="106"/>
      <c r="K408" s="106"/>
      <c r="L408" s="308"/>
      <c r="M408" s="102"/>
      <c r="N408" s="78"/>
      <c r="O408" s="89"/>
      <c r="P408" s="89"/>
      <c r="Q408" s="89"/>
      <c r="R408" s="343" t="s">
        <v>1139</v>
      </c>
      <c r="S408" s="52">
        <v>0.4</v>
      </c>
      <c r="T408" s="302">
        <v>44075</v>
      </c>
      <c r="U408" s="300">
        <v>44160</v>
      </c>
      <c r="V408" s="297"/>
      <c r="W408" s="297"/>
      <c r="X408" s="297"/>
      <c r="Y408" s="297"/>
      <c r="Z408" s="16">
        <v>0</v>
      </c>
      <c r="AA408" s="247" t="s">
        <v>78</v>
      </c>
      <c r="AB408" s="29" t="s">
        <v>79</v>
      </c>
      <c r="AC408" s="29" t="str">
        <f t="shared" si="39"/>
        <v>Sin Iniciar</v>
      </c>
      <c r="AD408" s="210"/>
      <c r="AE408" s="94"/>
      <c r="AF408" s="112"/>
      <c r="AG408" s="112"/>
      <c r="AH408" s="119"/>
      <c r="AI408" s="172" t="s">
        <v>1469</v>
      </c>
      <c r="AJ408" s="208" t="s">
        <v>1509</v>
      </c>
    </row>
    <row r="409" spans="1:36" ht="247.5" customHeight="1" x14ac:dyDescent="0.5">
      <c r="A409" s="37">
        <v>406</v>
      </c>
      <c r="B409" s="389" t="s">
        <v>1127</v>
      </c>
      <c r="C409" s="130" t="s">
        <v>325</v>
      </c>
      <c r="D409" s="130" t="s">
        <v>291</v>
      </c>
      <c r="E409" s="130" t="s">
        <v>42</v>
      </c>
      <c r="F409" s="130" t="s">
        <v>44</v>
      </c>
      <c r="G409" s="123" t="s">
        <v>1140</v>
      </c>
      <c r="H409" s="124" t="s">
        <v>1141</v>
      </c>
      <c r="I409" s="136" t="s">
        <v>1142</v>
      </c>
      <c r="J409" s="364" t="s">
        <v>285</v>
      </c>
      <c r="K409" s="364" t="s">
        <v>1130</v>
      </c>
      <c r="L409" s="141"/>
      <c r="M409" s="136"/>
      <c r="N409" s="124" t="s">
        <v>1143</v>
      </c>
      <c r="O409" s="129" t="s">
        <v>82</v>
      </c>
      <c r="P409" s="129">
        <v>43862</v>
      </c>
      <c r="Q409" s="129">
        <f>MAX(U409:U410)</f>
        <v>44012</v>
      </c>
      <c r="R409" s="342" t="s">
        <v>1144</v>
      </c>
      <c r="S409" s="38">
        <v>0.4</v>
      </c>
      <c r="T409" s="39">
        <v>43864</v>
      </c>
      <c r="U409" s="285">
        <v>43974</v>
      </c>
      <c r="V409" s="298">
        <v>0.2</v>
      </c>
      <c r="W409" s="298">
        <v>1</v>
      </c>
      <c r="X409" s="298">
        <v>1</v>
      </c>
      <c r="Y409" s="298">
        <v>1</v>
      </c>
      <c r="Z409" s="16">
        <v>1</v>
      </c>
      <c r="AA409" s="244" t="s">
        <v>1145</v>
      </c>
      <c r="AB409" s="29" t="s">
        <v>64</v>
      </c>
      <c r="AC409" s="29" t="str">
        <f t="shared" si="39"/>
        <v>Terminado</v>
      </c>
      <c r="AD409" s="133" t="s">
        <v>1146</v>
      </c>
      <c r="AE409" s="94">
        <f>(S409*Z409)+(S410*Z410)</f>
        <v>1</v>
      </c>
      <c r="AF409" s="112" t="s">
        <v>64</v>
      </c>
      <c r="AG409" s="112" t="str">
        <f>IF(AE409&lt;1%,"Sin iniciar",IF(AE409=100%,"Terminado","En gestión"))</f>
        <v>Terminado</v>
      </c>
      <c r="AH409" s="161" t="s">
        <v>1474</v>
      </c>
      <c r="AI409" s="173" t="s">
        <v>1472</v>
      </c>
      <c r="AJ409" s="177" t="s">
        <v>1510</v>
      </c>
    </row>
    <row r="410" spans="1:36" ht="98.25" customHeight="1" x14ac:dyDescent="0.5">
      <c r="A410" s="37">
        <v>407</v>
      </c>
      <c r="B410" s="391"/>
      <c r="C410" s="130"/>
      <c r="D410" s="130"/>
      <c r="E410" s="130"/>
      <c r="F410" s="130"/>
      <c r="G410" s="123"/>
      <c r="H410" s="124"/>
      <c r="I410" s="136"/>
      <c r="J410" s="369"/>
      <c r="K410" s="369"/>
      <c r="L410" s="141"/>
      <c r="M410" s="136"/>
      <c r="N410" s="124"/>
      <c r="O410" s="129"/>
      <c r="P410" s="129"/>
      <c r="Q410" s="129"/>
      <c r="R410" s="342" t="s">
        <v>1147</v>
      </c>
      <c r="S410" s="38">
        <v>0.6</v>
      </c>
      <c r="T410" s="39">
        <v>43983</v>
      </c>
      <c r="U410" s="285">
        <v>44012</v>
      </c>
      <c r="V410" s="298"/>
      <c r="W410" s="298"/>
      <c r="X410" s="298"/>
      <c r="Y410" s="298"/>
      <c r="Z410" s="16">
        <v>1</v>
      </c>
      <c r="AA410" s="244" t="s">
        <v>1148</v>
      </c>
      <c r="AB410" s="29" t="s">
        <v>64</v>
      </c>
      <c r="AC410" s="29" t="str">
        <f t="shared" si="39"/>
        <v>Terminado</v>
      </c>
      <c r="AD410" s="133"/>
      <c r="AE410" s="94"/>
      <c r="AF410" s="112"/>
      <c r="AG410" s="112"/>
      <c r="AH410" s="162"/>
      <c r="AI410" s="173" t="s">
        <v>1472</v>
      </c>
      <c r="AJ410" s="177" t="s">
        <v>1511</v>
      </c>
    </row>
    <row r="411" spans="1:36" ht="117.75" customHeight="1" x14ac:dyDescent="0.5">
      <c r="A411" s="37">
        <v>408</v>
      </c>
      <c r="B411" s="392" t="s">
        <v>1127</v>
      </c>
      <c r="C411" s="91" t="s">
        <v>325</v>
      </c>
      <c r="D411" s="91" t="s">
        <v>291</v>
      </c>
      <c r="E411" s="125" t="s">
        <v>157</v>
      </c>
      <c r="F411" s="91">
        <v>0.1</v>
      </c>
      <c r="G411" s="92" t="s">
        <v>1149</v>
      </c>
      <c r="H411" s="78" t="s">
        <v>1129</v>
      </c>
      <c r="I411" s="78" t="s">
        <v>44</v>
      </c>
      <c r="J411" s="78" t="s">
        <v>44</v>
      </c>
      <c r="K411" s="78" t="s">
        <v>1130</v>
      </c>
      <c r="L411" s="90" t="s">
        <v>1150</v>
      </c>
      <c r="M411" s="90"/>
      <c r="N411" s="78" t="s">
        <v>1151</v>
      </c>
      <c r="O411" s="89" t="s">
        <v>82</v>
      </c>
      <c r="P411" s="89">
        <v>43862</v>
      </c>
      <c r="Q411" s="89">
        <f>MAX(U411:U415)</f>
        <v>44196</v>
      </c>
      <c r="R411" s="351" t="s">
        <v>1152</v>
      </c>
      <c r="S411" s="52">
        <v>0.3</v>
      </c>
      <c r="T411" s="302">
        <v>43845</v>
      </c>
      <c r="U411" s="300">
        <v>43905</v>
      </c>
      <c r="V411" s="297">
        <v>0.37</v>
      </c>
      <c r="W411" s="297">
        <v>0.56999999999999995</v>
      </c>
      <c r="X411" s="297">
        <v>0.65</v>
      </c>
      <c r="Y411" s="297">
        <v>1</v>
      </c>
      <c r="Z411" s="16">
        <v>1</v>
      </c>
      <c r="AA411" s="245" t="s">
        <v>1066</v>
      </c>
      <c r="AB411" s="29" t="s">
        <v>64</v>
      </c>
      <c r="AC411" s="29" t="str">
        <f t="shared" si="39"/>
        <v>Terminado</v>
      </c>
      <c r="AD411" s="210" t="s">
        <v>1153</v>
      </c>
      <c r="AE411" s="94">
        <f>(S411*Z411)+(S412*Z412)+(S413*Z413)+(S414*Z414)+(S415*Z415)</f>
        <v>0.57000000000000006</v>
      </c>
      <c r="AF411" s="112" t="s">
        <v>52</v>
      </c>
      <c r="AG411" s="112" t="str">
        <f t="shared" ref="AG411" si="48">IF(AE411&lt;1%,"Sin iniciar",IF(AE411=100%,"Terminado","En gestión"))</f>
        <v>En gestión</v>
      </c>
      <c r="AH411" s="117" t="s">
        <v>1474</v>
      </c>
      <c r="AI411" s="172" t="s">
        <v>1472</v>
      </c>
      <c r="AJ411" s="208" t="s">
        <v>1512</v>
      </c>
    </row>
    <row r="412" spans="1:36" ht="147" customHeight="1" x14ac:dyDescent="0.5">
      <c r="A412" s="37">
        <v>409</v>
      </c>
      <c r="B412" s="394"/>
      <c r="C412" s="91"/>
      <c r="D412" s="91"/>
      <c r="E412" s="125"/>
      <c r="F412" s="91"/>
      <c r="G412" s="92"/>
      <c r="H412" s="78"/>
      <c r="I412" s="78"/>
      <c r="J412" s="78"/>
      <c r="K412" s="78"/>
      <c r="L412" s="90"/>
      <c r="M412" s="102"/>
      <c r="N412" s="78"/>
      <c r="O412" s="89"/>
      <c r="P412" s="89"/>
      <c r="Q412" s="89"/>
      <c r="R412" s="351" t="s">
        <v>1154</v>
      </c>
      <c r="S412" s="52">
        <v>0.1</v>
      </c>
      <c r="T412" s="302">
        <v>43845</v>
      </c>
      <c r="U412" s="300">
        <v>43951</v>
      </c>
      <c r="V412" s="297"/>
      <c r="W412" s="297"/>
      <c r="X412" s="297"/>
      <c r="Y412" s="297"/>
      <c r="Z412" s="16">
        <v>1</v>
      </c>
      <c r="AA412" s="245" t="s">
        <v>1155</v>
      </c>
      <c r="AB412" s="29" t="s">
        <v>64</v>
      </c>
      <c r="AC412" s="29" t="str">
        <f t="shared" si="39"/>
        <v>Terminado</v>
      </c>
      <c r="AD412" s="210"/>
      <c r="AE412" s="94"/>
      <c r="AF412" s="112"/>
      <c r="AG412" s="112"/>
      <c r="AH412" s="118"/>
      <c r="AI412" s="172" t="s">
        <v>1472</v>
      </c>
      <c r="AJ412" s="208" t="s">
        <v>1513</v>
      </c>
    </row>
    <row r="413" spans="1:36" ht="152.25" customHeight="1" x14ac:dyDescent="0.5">
      <c r="A413" s="37">
        <v>410</v>
      </c>
      <c r="B413" s="394"/>
      <c r="C413" s="91"/>
      <c r="D413" s="91"/>
      <c r="E413" s="125"/>
      <c r="F413" s="91"/>
      <c r="G413" s="92"/>
      <c r="H413" s="78"/>
      <c r="I413" s="78"/>
      <c r="J413" s="78"/>
      <c r="K413" s="78"/>
      <c r="L413" s="90"/>
      <c r="M413" s="102"/>
      <c r="N413" s="78"/>
      <c r="O413" s="89"/>
      <c r="P413" s="89"/>
      <c r="Q413" s="89"/>
      <c r="R413" s="351" t="s">
        <v>1156</v>
      </c>
      <c r="S413" s="52">
        <v>0.2</v>
      </c>
      <c r="T413" s="302">
        <v>43952</v>
      </c>
      <c r="U413" s="300">
        <v>44058</v>
      </c>
      <c r="V413" s="297"/>
      <c r="W413" s="297"/>
      <c r="X413" s="297"/>
      <c r="Y413" s="297"/>
      <c r="Z413" s="16">
        <v>0.85</v>
      </c>
      <c r="AA413" s="245" t="s">
        <v>1157</v>
      </c>
      <c r="AB413" s="29" t="s">
        <v>51</v>
      </c>
      <c r="AC413" s="29" t="str">
        <f t="shared" si="39"/>
        <v>En gestión</v>
      </c>
      <c r="AD413" s="210"/>
      <c r="AE413" s="94"/>
      <c r="AF413" s="112"/>
      <c r="AG413" s="112"/>
      <c r="AH413" s="118"/>
      <c r="AI413" s="172" t="s">
        <v>1472</v>
      </c>
      <c r="AJ413" s="208" t="s">
        <v>1514</v>
      </c>
    </row>
    <row r="414" spans="1:36" ht="76.5" customHeight="1" x14ac:dyDescent="0.5">
      <c r="A414" s="37">
        <v>411</v>
      </c>
      <c r="B414" s="394"/>
      <c r="C414" s="91"/>
      <c r="D414" s="91"/>
      <c r="E414" s="125"/>
      <c r="F414" s="91"/>
      <c r="G414" s="92"/>
      <c r="H414" s="78"/>
      <c r="I414" s="78"/>
      <c r="J414" s="78"/>
      <c r="K414" s="78"/>
      <c r="L414" s="90"/>
      <c r="M414" s="102"/>
      <c r="N414" s="78"/>
      <c r="O414" s="89"/>
      <c r="P414" s="89"/>
      <c r="Q414" s="89"/>
      <c r="R414" s="351" t="s">
        <v>1158</v>
      </c>
      <c r="S414" s="52">
        <v>0.2</v>
      </c>
      <c r="T414" s="302">
        <v>44073</v>
      </c>
      <c r="U414" s="300">
        <v>44196</v>
      </c>
      <c r="V414" s="297"/>
      <c r="W414" s="297"/>
      <c r="X414" s="297"/>
      <c r="Y414" s="297"/>
      <c r="Z414" s="7">
        <v>0</v>
      </c>
      <c r="AA414" s="262" t="s">
        <v>78</v>
      </c>
      <c r="AB414" s="29" t="s">
        <v>79</v>
      </c>
      <c r="AC414" s="29" t="str">
        <f t="shared" si="39"/>
        <v>Sin Iniciar</v>
      </c>
      <c r="AD414" s="210"/>
      <c r="AE414" s="94"/>
      <c r="AF414" s="112"/>
      <c r="AG414" s="112"/>
      <c r="AH414" s="118"/>
      <c r="AI414" s="172" t="s">
        <v>1469</v>
      </c>
      <c r="AJ414" s="208" t="s">
        <v>1515</v>
      </c>
    </row>
    <row r="415" spans="1:36" ht="78" customHeight="1" x14ac:dyDescent="0.5">
      <c r="A415" s="37">
        <v>412</v>
      </c>
      <c r="B415" s="393"/>
      <c r="C415" s="91"/>
      <c r="D415" s="91"/>
      <c r="E415" s="125"/>
      <c r="F415" s="91"/>
      <c r="G415" s="92"/>
      <c r="H415" s="78"/>
      <c r="I415" s="78"/>
      <c r="J415" s="78"/>
      <c r="K415" s="78"/>
      <c r="L415" s="90"/>
      <c r="M415" s="102"/>
      <c r="N415" s="78"/>
      <c r="O415" s="89"/>
      <c r="P415" s="89"/>
      <c r="Q415" s="89"/>
      <c r="R415" s="351" t="s">
        <v>1159</v>
      </c>
      <c r="S415" s="52">
        <v>0.2</v>
      </c>
      <c r="T415" s="302">
        <v>44166</v>
      </c>
      <c r="U415" s="300">
        <v>44196</v>
      </c>
      <c r="V415" s="297"/>
      <c r="W415" s="297"/>
      <c r="X415" s="297"/>
      <c r="Y415" s="297"/>
      <c r="Z415" s="7">
        <v>0</v>
      </c>
      <c r="AA415" s="262" t="s">
        <v>78</v>
      </c>
      <c r="AB415" s="29" t="s">
        <v>79</v>
      </c>
      <c r="AC415" s="29" t="str">
        <f t="shared" si="39"/>
        <v>Sin Iniciar</v>
      </c>
      <c r="AD415" s="210"/>
      <c r="AE415" s="94"/>
      <c r="AF415" s="112"/>
      <c r="AG415" s="112"/>
      <c r="AH415" s="119"/>
      <c r="AI415" s="172" t="s">
        <v>1469</v>
      </c>
      <c r="AJ415" s="208" t="s">
        <v>1516</v>
      </c>
    </row>
    <row r="416" spans="1:36" ht="73.5" customHeight="1" x14ac:dyDescent="0.5">
      <c r="A416" s="37">
        <v>413</v>
      </c>
      <c r="B416" s="389" t="s">
        <v>1127</v>
      </c>
      <c r="C416" s="130" t="s">
        <v>44</v>
      </c>
      <c r="D416" s="130"/>
      <c r="E416" s="130" t="s">
        <v>42</v>
      </c>
      <c r="F416" s="130" t="s">
        <v>299</v>
      </c>
      <c r="G416" s="123"/>
      <c r="H416" s="124" t="s">
        <v>1129</v>
      </c>
      <c r="I416" s="124" t="s">
        <v>44</v>
      </c>
      <c r="J416" s="124" t="s">
        <v>44</v>
      </c>
      <c r="K416" s="124" t="s">
        <v>1130</v>
      </c>
      <c r="L416" s="124"/>
      <c r="M416" s="124"/>
      <c r="N416" s="124" t="s">
        <v>1160</v>
      </c>
      <c r="O416" s="129" t="s">
        <v>46</v>
      </c>
      <c r="P416" s="138">
        <v>44013</v>
      </c>
      <c r="Q416" s="139">
        <f>MAX(U416:U418)</f>
        <v>44195</v>
      </c>
      <c r="R416" s="335" t="s">
        <v>1161</v>
      </c>
      <c r="S416" s="62">
        <v>0.6</v>
      </c>
      <c r="T416" s="289">
        <v>44013</v>
      </c>
      <c r="U416" s="290">
        <v>44073</v>
      </c>
      <c r="V416" s="140">
        <v>0</v>
      </c>
      <c r="W416" s="140">
        <v>0</v>
      </c>
      <c r="X416" s="140">
        <v>0.7</v>
      </c>
      <c r="Y416" s="140">
        <v>1</v>
      </c>
      <c r="Z416" s="7">
        <v>0</v>
      </c>
      <c r="AA416" s="261" t="s">
        <v>78</v>
      </c>
      <c r="AB416" s="29" t="s">
        <v>79</v>
      </c>
      <c r="AC416" s="29" t="str">
        <f t="shared" si="39"/>
        <v>Sin Iniciar</v>
      </c>
      <c r="AD416" s="133" t="s">
        <v>944</v>
      </c>
      <c r="AE416" s="110">
        <f>(S416*Z416)+(S417*Z417)+(S418*Z418)</f>
        <v>0</v>
      </c>
      <c r="AF416" s="112" t="s">
        <v>79</v>
      </c>
      <c r="AG416" s="112" t="str">
        <f t="shared" ref="AG416" si="49">IF(AE416&lt;1%,"Sin iniciar",IF(AE416=100%,"Terminado","En gestión"))</f>
        <v>Sin iniciar</v>
      </c>
      <c r="AH416" s="161" t="s">
        <v>1474</v>
      </c>
      <c r="AI416" s="173" t="s">
        <v>1469</v>
      </c>
      <c r="AJ416" s="177" t="s">
        <v>1517</v>
      </c>
    </row>
    <row r="417" spans="1:36" ht="80.25" customHeight="1" x14ac:dyDescent="0.5">
      <c r="A417" s="37">
        <v>414</v>
      </c>
      <c r="B417" s="390"/>
      <c r="C417" s="130"/>
      <c r="D417" s="130"/>
      <c r="E417" s="130"/>
      <c r="F417" s="130"/>
      <c r="G417" s="123"/>
      <c r="H417" s="124"/>
      <c r="I417" s="124"/>
      <c r="J417" s="124"/>
      <c r="K417" s="124"/>
      <c r="L417" s="124"/>
      <c r="M417" s="136"/>
      <c r="N417" s="124"/>
      <c r="O417" s="129"/>
      <c r="P417" s="138"/>
      <c r="Q417" s="139"/>
      <c r="R417" s="335" t="s">
        <v>1162</v>
      </c>
      <c r="S417" s="62">
        <v>0.15</v>
      </c>
      <c r="T417" s="289">
        <v>44075</v>
      </c>
      <c r="U417" s="290">
        <v>44165</v>
      </c>
      <c r="V417" s="140"/>
      <c r="W417" s="140"/>
      <c r="X417" s="140"/>
      <c r="Y417" s="140"/>
      <c r="Z417" s="7">
        <v>0</v>
      </c>
      <c r="AA417" s="261" t="s">
        <v>78</v>
      </c>
      <c r="AB417" s="29" t="s">
        <v>79</v>
      </c>
      <c r="AC417" s="29" t="str">
        <f t="shared" si="39"/>
        <v>Sin Iniciar</v>
      </c>
      <c r="AD417" s="133"/>
      <c r="AE417" s="110"/>
      <c r="AF417" s="112"/>
      <c r="AG417" s="112"/>
      <c r="AH417" s="188"/>
      <c r="AI417" s="173" t="s">
        <v>1469</v>
      </c>
      <c r="AJ417" s="177" t="s">
        <v>1518</v>
      </c>
    </row>
    <row r="418" spans="1:36" ht="84" customHeight="1" x14ac:dyDescent="0.5">
      <c r="A418" s="37">
        <v>415</v>
      </c>
      <c r="B418" s="391"/>
      <c r="C418" s="130"/>
      <c r="D418" s="130"/>
      <c r="E418" s="130"/>
      <c r="F418" s="130"/>
      <c r="G418" s="123"/>
      <c r="H418" s="124"/>
      <c r="I418" s="124"/>
      <c r="J418" s="124"/>
      <c r="K418" s="124"/>
      <c r="L418" s="124"/>
      <c r="M418" s="136"/>
      <c r="N418" s="124"/>
      <c r="O418" s="129"/>
      <c r="P418" s="138"/>
      <c r="Q418" s="139"/>
      <c r="R418" s="335" t="s">
        <v>1163</v>
      </c>
      <c r="S418" s="62">
        <v>0.25</v>
      </c>
      <c r="T418" s="289">
        <v>44166</v>
      </c>
      <c r="U418" s="290">
        <v>44195</v>
      </c>
      <c r="V418" s="140"/>
      <c r="W418" s="140"/>
      <c r="X418" s="140"/>
      <c r="Y418" s="140"/>
      <c r="Z418" s="7">
        <v>0</v>
      </c>
      <c r="AA418" s="261" t="s">
        <v>78</v>
      </c>
      <c r="AB418" s="29" t="s">
        <v>79</v>
      </c>
      <c r="AC418" s="29" t="str">
        <f t="shared" si="39"/>
        <v>Sin Iniciar</v>
      </c>
      <c r="AD418" s="133"/>
      <c r="AE418" s="110"/>
      <c r="AF418" s="112"/>
      <c r="AG418" s="112"/>
      <c r="AH418" s="162"/>
      <c r="AI418" s="173" t="s">
        <v>1469</v>
      </c>
      <c r="AJ418" s="177" t="s">
        <v>1519</v>
      </c>
    </row>
    <row r="419" spans="1:36" ht="203.5" customHeight="1" x14ac:dyDescent="0.5">
      <c r="A419" s="37">
        <v>416</v>
      </c>
      <c r="B419" s="392" t="s">
        <v>1127</v>
      </c>
      <c r="C419" s="91" t="s">
        <v>325</v>
      </c>
      <c r="D419" s="91" t="s">
        <v>291</v>
      </c>
      <c r="E419" s="125" t="s">
        <v>157</v>
      </c>
      <c r="F419" s="91">
        <v>0.1</v>
      </c>
      <c r="G419" s="92" t="s">
        <v>1164</v>
      </c>
      <c r="H419" s="78" t="s">
        <v>1165</v>
      </c>
      <c r="I419" s="78" t="s">
        <v>1166</v>
      </c>
      <c r="J419" s="78" t="s">
        <v>44</v>
      </c>
      <c r="K419" s="78" t="s">
        <v>1130</v>
      </c>
      <c r="L419" s="90"/>
      <c r="M419" s="90"/>
      <c r="N419" s="78" t="s">
        <v>1167</v>
      </c>
      <c r="O419" s="106" t="s">
        <v>82</v>
      </c>
      <c r="P419" s="109">
        <v>43862</v>
      </c>
      <c r="Q419" s="109">
        <f>MAX(U419:U421)</f>
        <v>44073</v>
      </c>
      <c r="R419" s="334" t="s">
        <v>1287</v>
      </c>
      <c r="S419" s="49">
        <v>0.1</v>
      </c>
      <c r="T419" s="328">
        <v>43832</v>
      </c>
      <c r="U419" s="329">
        <v>43884</v>
      </c>
      <c r="V419" s="297">
        <v>0.24</v>
      </c>
      <c r="W419" s="297">
        <v>0.66</v>
      </c>
      <c r="X419" s="297">
        <v>1</v>
      </c>
      <c r="Y419" s="297">
        <v>1</v>
      </c>
      <c r="Z419" s="7">
        <v>1</v>
      </c>
      <c r="AA419" s="255" t="s">
        <v>979</v>
      </c>
      <c r="AB419" s="29" t="s">
        <v>64</v>
      </c>
      <c r="AC419" s="29" t="str">
        <f t="shared" si="39"/>
        <v>Terminado</v>
      </c>
      <c r="AD419" s="210" t="s">
        <v>1168</v>
      </c>
      <c r="AE419" s="94">
        <f>(S419*Z419)+(S420*Z420)+(S421*Z421)</f>
        <v>0.65599999999999992</v>
      </c>
      <c r="AF419" s="112" t="s">
        <v>52</v>
      </c>
      <c r="AG419" s="112" t="str">
        <f>IF(AE419&lt;1%,"Sin iniciar",IF(AE419=100%,"Terminado","En gestión"))</f>
        <v>En gestión</v>
      </c>
      <c r="AH419" s="117" t="s">
        <v>1474</v>
      </c>
      <c r="AI419" s="172" t="s">
        <v>1472</v>
      </c>
      <c r="AJ419" s="208" t="s">
        <v>1520</v>
      </c>
    </row>
    <row r="420" spans="1:36" ht="176" customHeight="1" x14ac:dyDescent="0.5">
      <c r="A420" s="37">
        <v>417</v>
      </c>
      <c r="B420" s="394"/>
      <c r="C420" s="91"/>
      <c r="D420" s="91"/>
      <c r="E420" s="125"/>
      <c r="F420" s="91"/>
      <c r="G420" s="92"/>
      <c r="H420" s="78"/>
      <c r="I420" s="78"/>
      <c r="J420" s="78"/>
      <c r="K420" s="78"/>
      <c r="L420" s="90"/>
      <c r="M420" s="102"/>
      <c r="N420" s="78"/>
      <c r="O420" s="106"/>
      <c r="P420" s="109"/>
      <c r="Q420" s="109"/>
      <c r="R420" s="334" t="s">
        <v>1288</v>
      </c>
      <c r="S420" s="49">
        <v>0.7</v>
      </c>
      <c r="T420" s="328">
        <v>43892</v>
      </c>
      <c r="U420" s="329">
        <v>44042</v>
      </c>
      <c r="V420" s="297"/>
      <c r="W420" s="297"/>
      <c r="X420" s="297"/>
      <c r="Y420" s="297"/>
      <c r="Z420" s="7">
        <v>0.7</v>
      </c>
      <c r="AA420" s="255" t="s">
        <v>1169</v>
      </c>
      <c r="AB420" s="29" t="s">
        <v>51</v>
      </c>
      <c r="AC420" s="29" t="str">
        <f t="shared" si="39"/>
        <v>En gestión</v>
      </c>
      <c r="AD420" s="210"/>
      <c r="AE420" s="94"/>
      <c r="AF420" s="112"/>
      <c r="AG420" s="112"/>
      <c r="AH420" s="118"/>
      <c r="AI420" s="172" t="s">
        <v>1472</v>
      </c>
      <c r="AJ420" s="208" t="s">
        <v>1521</v>
      </c>
    </row>
    <row r="421" spans="1:36" ht="210" customHeight="1" x14ac:dyDescent="0.5">
      <c r="A421" s="37">
        <v>418</v>
      </c>
      <c r="B421" s="393"/>
      <c r="C421" s="91"/>
      <c r="D421" s="91"/>
      <c r="E421" s="125"/>
      <c r="F421" s="91"/>
      <c r="G421" s="92"/>
      <c r="H421" s="78"/>
      <c r="I421" s="78"/>
      <c r="J421" s="78"/>
      <c r="K421" s="78"/>
      <c r="L421" s="90"/>
      <c r="M421" s="102"/>
      <c r="N421" s="78"/>
      <c r="O421" s="106"/>
      <c r="P421" s="109"/>
      <c r="Q421" s="109"/>
      <c r="R421" s="334" t="s">
        <v>1170</v>
      </c>
      <c r="S421" s="49">
        <v>0.2</v>
      </c>
      <c r="T421" s="328">
        <v>43984</v>
      </c>
      <c r="U421" s="329">
        <v>44073</v>
      </c>
      <c r="V421" s="297"/>
      <c r="W421" s="297"/>
      <c r="X421" s="297"/>
      <c r="Y421" s="297"/>
      <c r="Z421" s="7">
        <v>0.33</v>
      </c>
      <c r="AA421" s="255" t="s">
        <v>1171</v>
      </c>
      <c r="AB421" s="29" t="s">
        <v>51</v>
      </c>
      <c r="AC421" s="29" t="str">
        <f t="shared" si="39"/>
        <v>En gestión</v>
      </c>
      <c r="AD421" s="210"/>
      <c r="AE421" s="94"/>
      <c r="AF421" s="112"/>
      <c r="AG421" s="112"/>
      <c r="AH421" s="119"/>
      <c r="AI421" s="172" t="s">
        <v>1472</v>
      </c>
      <c r="AJ421" s="208" t="s">
        <v>1522</v>
      </c>
    </row>
    <row r="422" spans="1:36" ht="124.5" customHeight="1" x14ac:dyDescent="0.5">
      <c r="A422" s="37">
        <v>419</v>
      </c>
      <c r="B422" s="389" t="s">
        <v>1127</v>
      </c>
      <c r="C422" s="130" t="s">
        <v>44</v>
      </c>
      <c r="D422" s="130"/>
      <c r="E422" s="130"/>
      <c r="F422" s="130"/>
      <c r="G422" s="123"/>
      <c r="H422" s="124" t="s">
        <v>1129</v>
      </c>
      <c r="I422" s="124" t="s">
        <v>44</v>
      </c>
      <c r="J422" s="124" t="s">
        <v>44</v>
      </c>
      <c r="K422" s="124" t="s">
        <v>1130</v>
      </c>
      <c r="L422" s="124"/>
      <c r="M422" s="124"/>
      <c r="N422" s="124" t="s">
        <v>1172</v>
      </c>
      <c r="O422" s="141" t="s">
        <v>46</v>
      </c>
      <c r="P422" s="139">
        <v>43952</v>
      </c>
      <c r="Q422" s="139">
        <f>MAX(U422:U424)</f>
        <v>44196</v>
      </c>
      <c r="R422" s="342" t="s">
        <v>1173</v>
      </c>
      <c r="S422" s="62">
        <v>0.25</v>
      </c>
      <c r="T422" s="289">
        <v>43955</v>
      </c>
      <c r="U422" s="290">
        <v>43998</v>
      </c>
      <c r="V422" s="298">
        <v>0</v>
      </c>
      <c r="W422" s="298">
        <v>0.25</v>
      </c>
      <c r="X422" s="298">
        <v>0.5</v>
      </c>
      <c r="Y422" s="298">
        <v>1</v>
      </c>
      <c r="Z422" s="16">
        <v>1</v>
      </c>
      <c r="AA422" s="244" t="s">
        <v>1174</v>
      </c>
      <c r="AB422" s="29" t="s">
        <v>64</v>
      </c>
      <c r="AC422" s="29" t="str">
        <f t="shared" si="39"/>
        <v>Terminado</v>
      </c>
      <c r="AD422" s="133" t="s">
        <v>1175</v>
      </c>
      <c r="AE422" s="94">
        <f>(S422*Z422)+(S423*Z423)+(S424*Z424)</f>
        <v>0.6875</v>
      </c>
      <c r="AF422" s="112" t="s">
        <v>52</v>
      </c>
      <c r="AG422" s="112" t="str">
        <f t="shared" ref="AG422" si="50">IF(AE422&lt;1%,"Sin iniciar",IF(AE422=100%,"Terminado","En gestión"))</f>
        <v>En gestión</v>
      </c>
      <c r="AH422" s="161" t="s">
        <v>1474</v>
      </c>
      <c r="AI422" s="173" t="s">
        <v>1472</v>
      </c>
      <c r="AJ422" s="177" t="s">
        <v>1523</v>
      </c>
    </row>
    <row r="423" spans="1:36" ht="175" x14ac:dyDescent="0.5">
      <c r="A423" s="37">
        <v>420</v>
      </c>
      <c r="B423" s="390"/>
      <c r="C423" s="130"/>
      <c r="D423" s="130"/>
      <c r="E423" s="130"/>
      <c r="F423" s="130"/>
      <c r="G423" s="123"/>
      <c r="H423" s="124"/>
      <c r="I423" s="124"/>
      <c r="J423" s="124"/>
      <c r="K423" s="124"/>
      <c r="L423" s="124"/>
      <c r="M423" s="136"/>
      <c r="N423" s="124"/>
      <c r="O423" s="141"/>
      <c r="P423" s="139"/>
      <c r="Q423" s="139"/>
      <c r="R423" s="342" t="s">
        <v>1176</v>
      </c>
      <c r="S423" s="62">
        <v>0.25</v>
      </c>
      <c r="T423" s="289">
        <v>43998</v>
      </c>
      <c r="U423" s="290">
        <v>44042</v>
      </c>
      <c r="V423" s="298"/>
      <c r="W423" s="298"/>
      <c r="X423" s="298"/>
      <c r="Y423" s="298"/>
      <c r="Z423" s="16">
        <v>1</v>
      </c>
      <c r="AA423" s="244" t="s">
        <v>1177</v>
      </c>
      <c r="AB423" s="29" t="s">
        <v>51</v>
      </c>
      <c r="AC423" s="29" t="str">
        <f t="shared" si="39"/>
        <v>Terminado</v>
      </c>
      <c r="AD423" s="133"/>
      <c r="AE423" s="94"/>
      <c r="AF423" s="112"/>
      <c r="AG423" s="112"/>
      <c r="AH423" s="188"/>
      <c r="AI423" s="173" t="s">
        <v>1472</v>
      </c>
      <c r="AJ423" s="177" t="s">
        <v>1524</v>
      </c>
    </row>
    <row r="424" spans="1:36" ht="186" customHeight="1" x14ac:dyDescent="0.5">
      <c r="A424" s="37">
        <v>421</v>
      </c>
      <c r="B424" s="391"/>
      <c r="C424" s="130"/>
      <c r="D424" s="130"/>
      <c r="E424" s="130"/>
      <c r="F424" s="130"/>
      <c r="G424" s="123"/>
      <c r="H424" s="124"/>
      <c r="I424" s="124"/>
      <c r="J424" s="124"/>
      <c r="K424" s="124"/>
      <c r="L424" s="124"/>
      <c r="M424" s="136"/>
      <c r="N424" s="124"/>
      <c r="O424" s="141"/>
      <c r="P424" s="139"/>
      <c r="Q424" s="139"/>
      <c r="R424" s="342" t="s">
        <v>1178</v>
      </c>
      <c r="S424" s="62">
        <v>0.5</v>
      </c>
      <c r="T424" s="289">
        <v>44046</v>
      </c>
      <c r="U424" s="290">
        <v>44196</v>
      </c>
      <c r="V424" s="298"/>
      <c r="W424" s="298"/>
      <c r="X424" s="298"/>
      <c r="Y424" s="298"/>
      <c r="Z424" s="16">
        <v>0.375</v>
      </c>
      <c r="AA424" s="244" t="s">
        <v>1179</v>
      </c>
      <c r="AB424" s="29" t="s">
        <v>79</v>
      </c>
      <c r="AC424" s="29" t="str">
        <f t="shared" si="39"/>
        <v>En gestión</v>
      </c>
      <c r="AD424" s="133"/>
      <c r="AE424" s="94"/>
      <c r="AF424" s="112"/>
      <c r="AG424" s="112"/>
      <c r="AH424" s="162"/>
      <c r="AI424" s="173" t="s">
        <v>1472</v>
      </c>
      <c r="AJ424" s="177" t="s">
        <v>1525</v>
      </c>
    </row>
    <row r="425" spans="1:36" ht="68.25" customHeight="1" x14ac:dyDescent="0.5">
      <c r="A425" s="37">
        <v>422</v>
      </c>
      <c r="B425" s="392" t="s">
        <v>1180</v>
      </c>
      <c r="C425" s="102" t="s">
        <v>57</v>
      </c>
      <c r="D425" s="102" t="s">
        <v>58</v>
      </c>
      <c r="E425" s="102" t="s">
        <v>42</v>
      </c>
      <c r="F425" s="107" t="s">
        <v>299</v>
      </c>
      <c r="G425" s="363" t="s">
        <v>1181</v>
      </c>
      <c r="H425" s="90" t="s">
        <v>44</v>
      </c>
      <c r="I425" s="90" t="s">
        <v>44</v>
      </c>
      <c r="J425" s="90" t="s">
        <v>44</v>
      </c>
      <c r="K425" s="90" t="s">
        <v>44</v>
      </c>
      <c r="L425" s="90"/>
      <c r="M425" s="90"/>
      <c r="N425" s="90" t="s">
        <v>1182</v>
      </c>
      <c r="O425" s="121" t="s">
        <v>46</v>
      </c>
      <c r="P425" s="121">
        <v>43862</v>
      </c>
      <c r="Q425" s="121">
        <f>MAX(U425:U426)</f>
        <v>44012</v>
      </c>
      <c r="R425" s="338" t="s">
        <v>1183</v>
      </c>
      <c r="S425" s="330">
        <v>0.2</v>
      </c>
      <c r="T425" s="291">
        <v>43862</v>
      </c>
      <c r="U425" s="292">
        <v>43889</v>
      </c>
      <c r="V425" s="108">
        <v>0.4</v>
      </c>
      <c r="W425" s="131">
        <v>1</v>
      </c>
      <c r="X425" s="131">
        <v>1</v>
      </c>
      <c r="Y425" s="108">
        <v>1</v>
      </c>
      <c r="Z425" s="19">
        <v>1</v>
      </c>
      <c r="AA425" s="263" t="s">
        <v>979</v>
      </c>
      <c r="AB425" s="29" t="s">
        <v>64</v>
      </c>
      <c r="AC425" s="29" t="str">
        <f t="shared" si="39"/>
        <v>Terminado</v>
      </c>
      <c r="AD425" s="93" t="s">
        <v>1184</v>
      </c>
      <c r="AE425" s="79">
        <f>(S425*Z425)+(S426*Z426)</f>
        <v>0.84000000000000008</v>
      </c>
      <c r="AF425" s="112" t="s">
        <v>64</v>
      </c>
      <c r="AG425" s="112" t="str">
        <f>IF(AE425&lt;1%,"Sin iniciar",IF(AE425=100%,"Terminado","En gestión"))</f>
        <v>En gestión</v>
      </c>
      <c r="AH425" s="189" t="s">
        <v>1613</v>
      </c>
      <c r="AI425" s="174" t="s">
        <v>1320</v>
      </c>
      <c r="AJ425" s="178" t="s">
        <v>1443</v>
      </c>
    </row>
    <row r="426" spans="1:36" ht="197.25" customHeight="1" x14ac:dyDescent="0.5">
      <c r="A426" s="37">
        <v>423</v>
      </c>
      <c r="B426" s="393"/>
      <c r="C426" s="102"/>
      <c r="D426" s="102"/>
      <c r="E426" s="102"/>
      <c r="F426" s="107"/>
      <c r="G426" s="385"/>
      <c r="H426" s="90"/>
      <c r="I426" s="90"/>
      <c r="J426" s="90"/>
      <c r="K426" s="90"/>
      <c r="L426" s="90"/>
      <c r="M426" s="102"/>
      <c r="N426" s="90"/>
      <c r="O426" s="121"/>
      <c r="P426" s="121"/>
      <c r="Q426" s="121"/>
      <c r="R426" s="338" t="s">
        <v>1185</v>
      </c>
      <c r="S426" s="330">
        <v>0.8</v>
      </c>
      <c r="T426" s="291">
        <v>43891</v>
      </c>
      <c r="U426" s="292">
        <v>44012</v>
      </c>
      <c r="V426" s="108"/>
      <c r="W426" s="131"/>
      <c r="X426" s="131"/>
      <c r="Y426" s="108"/>
      <c r="Z426" s="19">
        <v>0.8</v>
      </c>
      <c r="AA426" s="264" t="s">
        <v>1186</v>
      </c>
      <c r="AB426" s="29" t="s">
        <v>64</v>
      </c>
      <c r="AC426" s="29" t="str">
        <f t="shared" si="39"/>
        <v>En gestión</v>
      </c>
      <c r="AD426" s="93"/>
      <c r="AE426" s="79"/>
      <c r="AF426" s="112"/>
      <c r="AG426" s="112"/>
      <c r="AH426" s="191"/>
      <c r="AI426" s="174" t="s">
        <v>1320</v>
      </c>
      <c r="AJ426" s="206" t="s">
        <v>1444</v>
      </c>
    </row>
    <row r="427" spans="1:36" ht="105" customHeight="1" x14ac:dyDescent="0.5">
      <c r="A427" s="37">
        <v>424</v>
      </c>
      <c r="B427" s="389" t="s">
        <v>1180</v>
      </c>
      <c r="C427" s="136" t="s">
        <v>40</v>
      </c>
      <c r="D427" s="136" t="s">
        <v>931</v>
      </c>
      <c r="E427" s="136" t="s">
        <v>42</v>
      </c>
      <c r="F427" s="137" t="s">
        <v>299</v>
      </c>
      <c r="G427" s="372" t="s">
        <v>1187</v>
      </c>
      <c r="H427" s="124" t="s">
        <v>44</v>
      </c>
      <c r="I427" s="124" t="s">
        <v>44</v>
      </c>
      <c r="J427" s="124" t="s">
        <v>44</v>
      </c>
      <c r="K427" s="124" t="s">
        <v>44</v>
      </c>
      <c r="L427" s="124"/>
      <c r="M427" s="124" t="s">
        <v>265</v>
      </c>
      <c r="N427" s="124" t="s">
        <v>1188</v>
      </c>
      <c r="O427" s="129" t="s">
        <v>46</v>
      </c>
      <c r="P427" s="129">
        <v>43907</v>
      </c>
      <c r="Q427" s="129">
        <f>MAX(U427:U428)</f>
        <v>44195</v>
      </c>
      <c r="R427" s="335" t="s">
        <v>1189</v>
      </c>
      <c r="S427" s="278">
        <v>0.5</v>
      </c>
      <c r="T427" s="279">
        <v>43997</v>
      </c>
      <c r="U427" s="280">
        <v>44073</v>
      </c>
      <c r="V427" s="275">
        <v>0.05</v>
      </c>
      <c r="W427" s="127">
        <v>0.1</v>
      </c>
      <c r="X427" s="127">
        <v>0.5</v>
      </c>
      <c r="Y427" s="275">
        <v>1</v>
      </c>
      <c r="Z427" s="19">
        <v>0.5</v>
      </c>
      <c r="AA427" s="265" t="s">
        <v>1190</v>
      </c>
      <c r="AB427" s="29" t="s">
        <v>52</v>
      </c>
      <c r="AC427" s="29" t="str">
        <f t="shared" si="39"/>
        <v>En gestión</v>
      </c>
      <c r="AD427" s="133" t="s">
        <v>1191</v>
      </c>
      <c r="AE427" s="79">
        <f>(S427*Z427)+(S428*Z428)</f>
        <v>0.25</v>
      </c>
      <c r="AF427" s="112" t="s">
        <v>52</v>
      </c>
      <c r="AG427" s="112" t="str">
        <f t="shared" ref="AG427" si="51">IF(AE427&lt;1%,"Sin iniciar",IF(AE427=100%,"Terminado","En gestión"))</f>
        <v>En gestión</v>
      </c>
      <c r="AH427" s="161" t="s">
        <v>1613</v>
      </c>
      <c r="AI427" s="175" t="s">
        <v>1320</v>
      </c>
      <c r="AJ427" s="177" t="s">
        <v>1445</v>
      </c>
    </row>
    <row r="428" spans="1:36" ht="48" customHeight="1" x14ac:dyDescent="0.5">
      <c r="A428" s="37">
        <v>425</v>
      </c>
      <c r="B428" s="391"/>
      <c r="C428" s="136"/>
      <c r="D428" s="136"/>
      <c r="E428" s="136"/>
      <c r="F428" s="137"/>
      <c r="G428" s="372"/>
      <c r="H428" s="124"/>
      <c r="I428" s="124"/>
      <c r="J428" s="124"/>
      <c r="K428" s="124"/>
      <c r="L428" s="124"/>
      <c r="M428" s="136"/>
      <c r="N428" s="124"/>
      <c r="O428" s="129"/>
      <c r="P428" s="129"/>
      <c r="Q428" s="129"/>
      <c r="R428" s="335" t="s">
        <v>1192</v>
      </c>
      <c r="S428" s="278">
        <v>0.5</v>
      </c>
      <c r="T428" s="279">
        <v>44044</v>
      </c>
      <c r="U428" s="280">
        <v>44195</v>
      </c>
      <c r="V428" s="275"/>
      <c r="W428" s="127"/>
      <c r="X428" s="127"/>
      <c r="Y428" s="275"/>
      <c r="Z428" s="19">
        <v>0</v>
      </c>
      <c r="AA428" s="265" t="s">
        <v>78</v>
      </c>
      <c r="AB428" s="29" t="s">
        <v>79</v>
      </c>
      <c r="AC428" s="29" t="str">
        <f t="shared" si="39"/>
        <v>Sin Iniciar</v>
      </c>
      <c r="AD428" s="133"/>
      <c r="AE428" s="79"/>
      <c r="AF428" s="112"/>
      <c r="AG428" s="112"/>
      <c r="AH428" s="162"/>
      <c r="AI428" s="175" t="s">
        <v>1323</v>
      </c>
      <c r="AJ428" s="177" t="s">
        <v>1446</v>
      </c>
    </row>
    <row r="429" spans="1:36" ht="93" customHeight="1" x14ac:dyDescent="0.5">
      <c r="A429" s="37">
        <v>426</v>
      </c>
      <c r="B429" s="392" t="s">
        <v>1180</v>
      </c>
      <c r="C429" s="102" t="s">
        <v>57</v>
      </c>
      <c r="D429" s="102" t="s">
        <v>58</v>
      </c>
      <c r="E429" s="102" t="s">
        <v>42</v>
      </c>
      <c r="F429" s="107" t="s">
        <v>299</v>
      </c>
      <c r="G429" s="363" t="s">
        <v>1193</v>
      </c>
      <c r="H429" s="90" t="s">
        <v>244</v>
      </c>
      <c r="I429" s="90" t="s">
        <v>44</v>
      </c>
      <c r="J429" s="90" t="s">
        <v>44</v>
      </c>
      <c r="K429" s="90" t="s">
        <v>44</v>
      </c>
      <c r="L429" s="90"/>
      <c r="M429" s="90"/>
      <c r="N429" s="90" t="s">
        <v>1194</v>
      </c>
      <c r="O429" s="121" t="s">
        <v>46</v>
      </c>
      <c r="P429" s="121">
        <v>43832</v>
      </c>
      <c r="Q429" s="121">
        <f>MAX(U429:U431)</f>
        <v>44196</v>
      </c>
      <c r="R429" s="338" t="s">
        <v>1183</v>
      </c>
      <c r="S429" s="330">
        <v>0.5</v>
      </c>
      <c r="T429" s="291">
        <v>43832</v>
      </c>
      <c r="U429" s="292">
        <v>43951</v>
      </c>
      <c r="V429" s="108">
        <v>0.4</v>
      </c>
      <c r="W429" s="131">
        <v>0.5</v>
      </c>
      <c r="X429" s="131">
        <v>0.78</v>
      </c>
      <c r="Y429" s="108">
        <v>1</v>
      </c>
      <c r="Z429" s="19">
        <v>1</v>
      </c>
      <c r="AA429" s="263" t="s">
        <v>1195</v>
      </c>
      <c r="AB429" s="29" t="s">
        <v>64</v>
      </c>
      <c r="AC429" s="29" t="str">
        <f t="shared" si="39"/>
        <v>Terminado</v>
      </c>
      <c r="AD429" s="93" t="s">
        <v>1196</v>
      </c>
      <c r="AE429" s="79">
        <f>(S429*Z429)+(S430*Z430)+(S431*Z431)</f>
        <v>0.5</v>
      </c>
      <c r="AF429" s="112" t="s">
        <v>52</v>
      </c>
      <c r="AG429" s="112" t="str">
        <f t="shared" ref="AG429" si="52">IF(AE429&lt;1%,"Sin iniciar",IF(AE429=100%,"Terminado","En gestión"))</f>
        <v>En gestión</v>
      </c>
      <c r="AH429" s="189" t="s">
        <v>1613</v>
      </c>
      <c r="AI429" s="174" t="s">
        <v>1320</v>
      </c>
      <c r="AJ429" s="206" t="s">
        <v>1447</v>
      </c>
    </row>
    <row r="430" spans="1:36" ht="41.25" customHeight="1" x14ac:dyDescent="0.5">
      <c r="A430" s="37">
        <v>427</v>
      </c>
      <c r="B430" s="394"/>
      <c r="C430" s="102"/>
      <c r="D430" s="102"/>
      <c r="E430" s="102"/>
      <c r="F430" s="107"/>
      <c r="G430" s="363"/>
      <c r="H430" s="90"/>
      <c r="I430" s="90"/>
      <c r="J430" s="90"/>
      <c r="K430" s="90"/>
      <c r="L430" s="90"/>
      <c r="M430" s="102"/>
      <c r="N430" s="90"/>
      <c r="O430" s="121"/>
      <c r="P430" s="121"/>
      <c r="Q430" s="121"/>
      <c r="R430" s="338" t="s">
        <v>1197</v>
      </c>
      <c r="S430" s="330">
        <v>0.2</v>
      </c>
      <c r="T430" s="291">
        <v>44013</v>
      </c>
      <c r="U430" s="292">
        <v>44073</v>
      </c>
      <c r="V430" s="108"/>
      <c r="W430" s="131"/>
      <c r="X430" s="131"/>
      <c r="Y430" s="108"/>
      <c r="Z430" s="19">
        <v>0</v>
      </c>
      <c r="AA430" s="263" t="s">
        <v>78</v>
      </c>
      <c r="AB430" s="29" t="s">
        <v>79</v>
      </c>
      <c r="AC430" s="29" t="str">
        <f t="shared" si="39"/>
        <v>Sin Iniciar</v>
      </c>
      <c r="AD430" s="93"/>
      <c r="AE430" s="79"/>
      <c r="AF430" s="112"/>
      <c r="AG430" s="112"/>
      <c r="AH430" s="190"/>
      <c r="AI430" s="174" t="s">
        <v>1323</v>
      </c>
      <c r="AJ430" s="206" t="s">
        <v>1446</v>
      </c>
    </row>
    <row r="431" spans="1:36" ht="41.25" customHeight="1" x14ac:dyDescent="0.5">
      <c r="A431" s="37">
        <v>428</v>
      </c>
      <c r="B431" s="393"/>
      <c r="C431" s="102"/>
      <c r="D431" s="102"/>
      <c r="E431" s="102"/>
      <c r="F431" s="107"/>
      <c r="G431" s="363"/>
      <c r="H431" s="90"/>
      <c r="I431" s="90"/>
      <c r="J431" s="90"/>
      <c r="K431" s="90"/>
      <c r="L431" s="90"/>
      <c r="M431" s="102"/>
      <c r="N431" s="90"/>
      <c r="O431" s="121"/>
      <c r="P431" s="121"/>
      <c r="Q431" s="121"/>
      <c r="R431" s="338" t="s">
        <v>1198</v>
      </c>
      <c r="S431" s="330">
        <v>0.3</v>
      </c>
      <c r="T431" s="291">
        <v>44075</v>
      </c>
      <c r="U431" s="292">
        <v>44196</v>
      </c>
      <c r="V431" s="108"/>
      <c r="W431" s="131"/>
      <c r="X431" s="131"/>
      <c r="Y431" s="108"/>
      <c r="Z431" s="19">
        <v>0</v>
      </c>
      <c r="AA431" s="263" t="s">
        <v>78</v>
      </c>
      <c r="AB431" s="29" t="s">
        <v>79</v>
      </c>
      <c r="AC431" s="29" t="str">
        <f t="shared" si="39"/>
        <v>Sin Iniciar</v>
      </c>
      <c r="AD431" s="93"/>
      <c r="AE431" s="79"/>
      <c r="AF431" s="112"/>
      <c r="AG431" s="112"/>
      <c r="AH431" s="191"/>
      <c r="AI431" s="174" t="s">
        <v>1323</v>
      </c>
      <c r="AJ431" s="206" t="s">
        <v>1446</v>
      </c>
    </row>
    <row r="432" spans="1:36" ht="409.5" x14ac:dyDescent="0.5">
      <c r="A432" s="37">
        <v>429</v>
      </c>
      <c r="B432" s="389" t="s">
        <v>1180</v>
      </c>
      <c r="C432" s="136" t="s">
        <v>57</v>
      </c>
      <c r="D432" s="136" t="s">
        <v>58</v>
      </c>
      <c r="E432" s="136" t="s">
        <v>42</v>
      </c>
      <c r="F432" s="137" t="s">
        <v>299</v>
      </c>
      <c r="G432" s="372" t="s">
        <v>1199</v>
      </c>
      <c r="H432" s="124" t="s">
        <v>244</v>
      </c>
      <c r="I432" s="124" t="s">
        <v>44</v>
      </c>
      <c r="J432" s="124" t="s">
        <v>44</v>
      </c>
      <c r="K432" s="124" t="s">
        <v>44</v>
      </c>
      <c r="L432" s="124"/>
      <c r="M432" s="124"/>
      <c r="N432" s="124" t="s">
        <v>1200</v>
      </c>
      <c r="O432" s="129" t="s">
        <v>46</v>
      </c>
      <c r="P432" s="129">
        <v>43832</v>
      </c>
      <c r="Q432" s="129">
        <f>MAX(U432:U433)</f>
        <v>44104</v>
      </c>
      <c r="R432" s="335" t="s">
        <v>1183</v>
      </c>
      <c r="S432" s="278">
        <v>0.5</v>
      </c>
      <c r="T432" s="279">
        <v>43832</v>
      </c>
      <c r="U432" s="280">
        <v>44012</v>
      </c>
      <c r="V432" s="275">
        <v>0.3</v>
      </c>
      <c r="W432" s="127">
        <v>0.7</v>
      </c>
      <c r="X432" s="127">
        <v>1</v>
      </c>
      <c r="Y432" s="275">
        <v>1</v>
      </c>
      <c r="Z432" s="19">
        <v>0.85</v>
      </c>
      <c r="AA432" s="265" t="s">
        <v>1201</v>
      </c>
      <c r="AB432" s="29" t="s">
        <v>64</v>
      </c>
      <c r="AC432" s="29" t="str">
        <f t="shared" si="39"/>
        <v>En gestión</v>
      </c>
      <c r="AD432" s="133" t="s">
        <v>1202</v>
      </c>
      <c r="AE432" s="79">
        <f>(S432*Z432)+(S433*Z433)</f>
        <v>0.52500000000000002</v>
      </c>
      <c r="AF432" s="112" t="s">
        <v>52</v>
      </c>
      <c r="AG432" s="112" t="str">
        <f t="shared" ref="AG432" si="53">IF(AE432&lt;1%,"Sin iniciar",IF(AE432=100%,"Terminado","En gestión"))</f>
        <v>En gestión</v>
      </c>
      <c r="AH432" s="161" t="s">
        <v>1613</v>
      </c>
      <c r="AI432" s="175" t="s">
        <v>1320</v>
      </c>
      <c r="AJ432" s="177" t="s">
        <v>1465</v>
      </c>
    </row>
    <row r="433" spans="1:36" ht="100" x14ac:dyDescent="0.5">
      <c r="A433" s="37">
        <v>430</v>
      </c>
      <c r="B433" s="391"/>
      <c r="C433" s="136"/>
      <c r="D433" s="136"/>
      <c r="E433" s="136"/>
      <c r="F433" s="137"/>
      <c r="G433" s="372"/>
      <c r="H433" s="124"/>
      <c r="I433" s="124"/>
      <c r="J433" s="124"/>
      <c r="K433" s="124"/>
      <c r="L433" s="124"/>
      <c r="M433" s="136"/>
      <c r="N433" s="124"/>
      <c r="O433" s="129"/>
      <c r="P433" s="129"/>
      <c r="Q433" s="129"/>
      <c r="R433" s="335" t="s">
        <v>1203</v>
      </c>
      <c r="S433" s="278">
        <v>0.5</v>
      </c>
      <c r="T433" s="279">
        <v>43955</v>
      </c>
      <c r="U433" s="280">
        <v>44104</v>
      </c>
      <c r="V433" s="275"/>
      <c r="W433" s="127"/>
      <c r="X433" s="127"/>
      <c r="Y433" s="275"/>
      <c r="Z433" s="19">
        <v>0.2</v>
      </c>
      <c r="AA433" s="265" t="s">
        <v>1204</v>
      </c>
      <c r="AB433" s="29" t="s">
        <v>52</v>
      </c>
      <c r="AC433" s="29" t="str">
        <f t="shared" si="39"/>
        <v>En gestión</v>
      </c>
      <c r="AD433" s="133"/>
      <c r="AE433" s="79"/>
      <c r="AF433" s="112"/>
      <c r="AG433" s="112"/>
      <c r="AH433" s="162"/>
      <c r="AI433" s="175" t="s">
        <v>1320</v>
      </c>
      <c r="AJ433" s="177" t="s">
        <v>1448</v>
      </c>
    </row>
    <row r="434" spans="1:36" ht="125" x14ac:dyDescent="0.5">
      <c r="A434" s="37">
        <v>431</v>
      </c>
      <c r="B434" s="392" t="s">
        <v>1180</v>
      </c>
      <c r="C434" s="102" t="s">
        <v>57</v>
      </c>
      <c r="D434" s="102" t="s">
        <v>58</v>
      </c>
      <c r="E434" s="102" t="s">
        <v>42</v>
      </c>
      <c r="F434" s="107" t="s">
        <v>299</v>
      </c>
      <c r="G434" s="363" t="s">
        <v>1205</v>
      </c>
      <c r="H434" s="90" t="s">
        <v>44</v>
      </c>
      <c r="I434" s="90" t="s">
        <v>44</v>
      </c>
      <c r="J434" s="90" t="s">
        <v>44</v>
      </c>
      <c r="K434" s="90" t="s">
        <v>44</v>
      </c>
      <c r="L434" s="90" t="s">
        <v>264</v>
      </c>
      <c r="M434" s="90"/>
      <c r="N434" s="90" t="s">
        <v>1206</v>
      </c>
      <c r="O434" s="121" t="s">
        <v>46</v>
      </c>
      <c r="P434" s="121">
        <v>43864</v>
      </c>
      <c r="Q434" s="121">
        <f>MAX(U434:U436)</f>
        <v>44165</v>
      </c>
      <c r="R434" s="338" t="s">
        <v>1207</v>
      </c>
      <c r="S434" s="330">
        <v>0.3</v>
      </c>
      <c r="T434" s="291">
        <v>43864</v>
      </c>
      <c r="U434" s="292">
        <v>43921</v>
      </c>
      <c r="V434" s="108">
        <v>0.4</v>
      </c>
      <c r="W434" s="131">
        <v>0.75</v>
      </c>
      <c r="X434" s="131">
        <v>0.9</v>
      </c>
      <c r="Y434" s="108">
        <v>1</v>
      </c>
      <c r="Z434" s="19">
        <v>1</v>
      </c>
      <c r="AA434" s="263" t="s">
        <v>944</v>
      </c>
      <c r="AB434" s="29" t="s">
        <v>64</v>
      </c>
      <c r="AC434" s="29" t="str">
        <f t="shared" si="39"/>
        <v>Terminado</v>
      </c>
      <c r="AD434" s="93" t="s">
        <v>1208</v>
      </c>
      <c r="AE434" s="79">
        <f>(S434*Z434)+(S435*Z425)+(S436*Z436)</f>
        <v>0.9</v>
      </c>
      <c r="AF434" s="112" t="s">
        <v>52</v>
      </c>
      <c r="AG434" s="112" t="str">
        <f t="shared" ref="AG434" si="54">IF(AE434&lt;1%,"Sin iniciar",IF(AE434=100%,"Terminado","En gestión"))</f>
        <v>En gestión</v>
      </c>
      <c r="AH434" s="189" t="s">
        <v>1613</v>
      </c>
      <c r="AI434" s="174" t="s">
        <v>1320</v>
      </c>
      <c r="AJ434" s="206" t="s">
        <v>1449</v>
      </c>
    </row>
    <row r="435" spans="1:36" ht="150" x14ac:dyDescent="0.5">
      <c r="A435" s="37">
        <v>432</v>
      </c>
      <c r="B435" s="394"/>
      <c r="C435" s="102"/>
      <c r="D435" s="102"/>
      <c r="E435" s="102"/>
      <c r="F435" s="107"/>
      <c r="G435" s="363"/>
      <c r="H435" s="90"/>
      <c r="I435" s="90"/>
      <c r="J435" s="90"/>
      <c r="K435" s="90"/>
      <c r="L435" s="90"/>
      <c r="M435" s="102"/>
      <c r="N435" s="90"/>
      <c r="O435" s="121"/>
      <c r="P435" s="121"/>
      <c r="Q435" s="121"/>
      <c r="R435" s="338" t="s">
        <v>1209</v>
      </c>
      <c r="S435" s="330">
        <v>0.3</v>
      </c>
      <c r="T435" s="291">
        <v>43892</v>
      </c>
      <c r="U435" s="292">
        <v>43982</v>
      </c>
      <c r="V435" s="108"/>
      <c r="W435" s="131"/>
      <c r="X435" s="131"/>
      <c r="Y435" s="108"/>
      <c r="Z435" s="19">
        <v>1</v>
      </c>
      <c r="AA435" s="263" t="s">
        <v>944</v>
      </c>
      <c r="AB435" s="29" t="s">
        <v>64</v>
      </c>
      <c r="AC435" s="29" t="str">
        <f t="shared" si="39"/>
        <v>Terminado</v>
      </c>
      <c r="AD435" s="93"/>
      <c r="AE435" s="79"/>
      <c r="AF435" s="112"/>
      <c r="AG435" s="112"/>
      <c r="AH435" s="190"/>
      <c r="AI435" s="174" t="s">
        <v>1320</v>
      </c>
      <c r="AJ435" s="206" t="s">
        <v>1450</v>
      </c>
    </row>
    <row r="436" spans="1:36" ht="125" x14ac:dyDescent="0.5">
      <c r="A436" s="37">
        <v>433</v>
      </c>
      <c r="B436" s="393"/>
      <c r="C436" s="102"/>
      <c r="D436" s="102"/>
      <c r="E436" s="102"/>
      <c r="F436" s="107"/>
      <c r="G436" s="363"/>
      <c r="H436" s="90"/>
      <c r="I436" s="90"/>
      <c r="J436" s="90"/>
      <c r="K436" s="90"/>
      <c r="L436" s="90"/>
      <c r="M436" s="102"/>
      <c r="N436" s="90"/>
      <c r="O436" s="121"/>
      <c r="P436" s="121"/>
      <c r="Q436" s="121"/>
      <c r="R436" s="338" t="s">
        <v>1183</v>
      </c>
      <c r="S436" s="330">
        <v>0.4</v>
      </c>
      <c r="T436" s="291">
        <v>43922</v>
      </c>
      <c r="U436" s="292">
        <v>44165</v>
      </c>
      <c r="V436" s="108"/>
      <c r="W436" s="131"/>
      <c r="X436" s="131"/>
      <c r="Y436" s="108"/>
      <c r="Z436" s="19">
        <v>0.75</v>
      </c>
      <c r="AA436" s="263" t="s">
        <v>1210</v>
      </c>
      <c r="AB436" s="29" t="s">
        <v>52</v>
      </c>
      <c r="AC436" s="29" t="str">
        <f t="shared" si="39"/>
        <v>En gestión</v>
      </c>
      <c r="AD436" s="93"/>
      <c r="AE436" s="79"/>
      <c r="AF436" s="112"/>
      <c r="AG436" s="112"/>
      <c r="AH436" s="191"/>
      <c r="AI436" s="174" t="s">
        <v>1320</v>
      </c>
      <c r="AJ436" s="206" t="s">
        <v>1451</v>
      </c>
    </row>
    <row r="437" spans="1:36" ht="125" x14ac:dyDescent="0.5">
      <c r="A437" s="37">
        <v>434</v>
      </c>
      <c r="B437" s="389" t="s">
        <v>1180</v>
      </c>
      <c r="C437" s="136" t="s">
        <v>40</v>
      </c>
      <c r="D437" s="136" t="s">
        <v>931</v>
      </c>
      <c r="E437" s="136" t="s">
        <v>42</v>
      </c>
      <c r="F437" s="137" t="s">
        <v>299</v>
      </c>
      <c r="G437" s="372" t="s">
        <v>1211</v>
      </c>
      <c r="H437" s="124" t="s">
        <v>244</v>
      </c>
      <c r="I437" s="124" t="s">
        <v>44</v>
      </c>
      <c r="J437" s="124" t="s">
        <v>44</v>
      </c>
      <c r="K437" s="124" t="s">
        <v>44</v>
      </c>
      <c r="L437" s="124"/>
      <c r="M437" s="124"/>
      <c r="N437" s="124" t="s">
        <v>1212</v>
      </c>
      <c r="O437" s="129" t="s">
        <v>46</v>
      </c>
      <c r="P437" s="129">
        <v>43891</v>
      </c>
      <c r="Q437" s="129">
        <f>MAX(U437:U438)</f>
        <v>44180</v>
      </c>
      <c r="R437" s="335" t="s">
        <v>1213</v>
      </c>
      <c r="S437" s="278">
        <v>0.5</v>
      </c>
      <c r="T437" s="279">
        <v>43891</v>
      </c>
      <c r="U437" s="280">
        <v>44042</v>
      </c>
      <c r="V437" s="275">
        <v>0.1</v>
      </c>
      <c r="W437" s="127">
        <v>0.5</v>
      </c>
      <c r="X437" s="127">
        <v>0.75</v>
      </c>
      <c r="Y437" s="275">
        <v>1</v>
      </c>
      <c r="Z437" s="19">
        <v>1</v>
      </c>
      <c r="AA437" s="265" t="s">
        <v>979</v>
      </c>
      <c r="AB437" s="29" t="s">
        <v>52</v>
      </c>
      <c r="AC437" s="29" t="str">
        <f t="shared" si="39"/>
        <v>Terminado</v>
      </c>
      <c r="AD437" s="133" t="s">
        <v>944</v>
      </c>
      <c r="AE437" s="79">
        <f>(S437*Z437)+(S438*Z438)</f>
        <v>0.5</v>
      </c>
      <c r="AF437" s="112" t="s">
        <v>52</v>
      </c>
      <c r="AG437" s="112" t="str">
        <f t="shared" ref="AG437" si="55">IF(AE437&lt;1%,"Sin iniciar",IF(AE437=100%,"Terminado","En gestión"))</f>
        <v>En gestión</v>
      </c>
      <c r="AH437" s="161" t="s">
        <v>1613</v>
      </c>
      <c r="AI437" s="175" t="s">
        <v>1320</v>
      </c>
      <c r="AJ437" s="177" t="s">
        <v>1452</v>
      </c>
    </row>
    <row r="438" spans="1:36" ht="42" x14ac:dyDescent="0.5">
      <c r="A438" s="37">
        <v>435</v>
      </c>
      <c r="B438" s="391"/>
      <c r="C438" s="136"/>
      <c r="D438" s="136"/>
      <c r="E438" s="136"/>
      <c r="F438" s="137"/>
      <c r="G438" s="372"/>
      <c r="H438" s="124"/>
      <c r="I438" s="124"/>
      <c r="J438" s="124"/>
      <c r="K438" s="124"/>
      <c r="L438" s="124"/>
      <c r="M438" s="136"/>
      <c r="N438" s="124"/>
      <c r="O438" s="129"/>
      <c r="P438" s="129"/>
      <c r="Q438" s="129"/>
      <c r="R438" s="335" t="s">
        <v>1214</v>
      </c>
      <c r="S438" s="278">
        <v>0.5</v>
      </c>
      <c r="T438" s="279">
        <v>44044</v>
      </c>
      <c r="U438" s="280">
        <v>44180</v>
      </c>
      <c r="V438" s="275"/>
      <c r="W438" s="127"/>
      <c r="X438" s="127"/>
      <c r="Y438" s="275"/>
      <c r="Z438" s="19">
        <v>0</v>
      </c>
      <c r="AA438" s="265" t="s">
        <v>944</v>
      </c>
      <c r="AB438" s="29" t="s">
        <v>79</v>
      </c>
      <c r="AC438" s="29" t="str">
        <f t="shared" si="39"/>
        <v>Sin Iniciar</v>
      </c>
      <c r="AD438" s="133"/>
      <c r="AE438" s="79"/>
      <c r="AF438" s="112"/>
      <c r="AG438" s="112"/>
      <c r="AH438" s="162"/>
      <c r="AI438" s="175" t="s">
        <v>1323</v>
      </c>
      <c r="AJ438" s="177" t="s">
        <v>1446</v>
      </c>
    </row>
    <row r="439" spans="1:36" ht="275" x14ac:dyDescent="0.5">
      <c r="A439" s="37">
        <v>436</v>
      </c>
      <c r="B439" s="392" t="s">
        <v>1180</v>
      </c>
      <c r="C439" s="102" t="s">
        <v>57</v>
      </c>
      <c r="D439" s="102" t="s">
        <v>58</v>
      </c>
      <c r="E439" s="102" t="s">
        <v>42</v>
      </c>
      <c r="F439" s="107" t="s">
        <v>299</v>
      </c>
      <c r="G439" s="363" t="s">
        <v>1215</v>
      </c>
      <c r="H439" s="90" t="s">
        <v>244</v>
      </c>
      <c r="I439" s="90" t="s">
        <v>44</v>
      </c>
      <c r="J439" s="90" t="s">
        <v>44</v>
      </c>
      <c r="K439" s="90" t="s">
        <v>44</v>
      </c>
      <c r="L439" s="90"/>
      <c r="M439" s="90"/>
      <c r="N439" s="90" t="s">
        <v>1216</v>
      </c>
      <c r="O439" s="121" t="s">
        <v>46</v>
      </c>
      <c r="P439" s="121">
        <v>43891</v>
      </c>
      <c r="Q439" s="121">
        <f>MAX(U439:U440)</f>
        <v>44180</v>
      </c>
      <c r="R439" s="338" t="s">
        <v>1217</v>
      </c>
      <c r="S439" s="330">
        <v>0.5</v>
      </c>
      <c r="T439" s="291">
        <v>43891</v>
      </c>
      <c r="U439" s="292">
        <v>44074</v>
      </c>
      <c r="V439" s="108">
        <v>0.15</v>
      </c>
      <c r="W439" s="131">
        <v>0.32</v>
      </c>
      <c r="X439" s="131">
        <v>0.5</v>
      </c>
      <c r="Y439" s="108">
        <v>1</v>
      </c>
      <c r="Z439" s="19">
        <v>0.33</v>
      </c>
      <c r="AA439" s="263" t="s">
        <v>1218</v>
      </c>
      <c r="AB439" s="29" t="s">
        <v>52</v>
      </c>
      <c r="AC439" s="29" t="str">
        <f t="shared" si="39"/>
        <v>En gestión</v>
      </c>
      <c r="AD439" s="93" t="s">
        <v>1219</v>
      </c>
      <c r="AE439" s="79">
        <f>(S439*Z439)+(S440*Z440)</f>
        <v>0.16500000000000001</v>
      </c>
      <c r="AF439" s="112" t="s">
        <v>52</v>
      </c>
      <c r="AG439" s="112" t="str">
        <f t="shared" ref="AG439" si="56">IF(AE439&lt;1%,"Sin iniciar",IF(AE439=100%,"Terminado","En gestión"))</f>
        <v>En gestión</v>
      </c>
      <c r="AH439" s="189" t="s">
        <v>1613</v>
      </c>
      <c r="AI439" s="174" t="s">
        <v>1320</v>
      </c>
      <c r="AJ439" s="206" t="s">
        <v>1453</v>
      </c>
    </row>
    <row r="440" spans="1:36" ht="42" x14ac:dyDescent="0.5">
      <c r="A440" s="37">
        <v>437</v>
      </c>
      <c r="B440" s="393"/>
      <c r="C440" s="102"/>
      <c r="D440" s="102"/>
      <c r="E440" s="102"/>
      <c r="F440" s="107"/>
      <c r="G440" s="385"/>
      <c r="H440" s="90"/>
      <c r="I440" s="90"/>
      <c r="J440" s="90"/>
      <c r="K440" s="90"/>
      <c r="L440" s="90"/>
      <c r="M440" s="102"/>
      <c r="N440" s="90"/>
      <c r="O440" s="121"/>
      <c r="P440" s="121"/>
      <c r="Q440" s="121"/>
      <c r="R440" s="338" t="s">
        <v>1214</v>
      </c>
      <c r="S440" s="330">
        <v>0.5</v>
      </c>
      <c r="T440" s="291">
        <v>44075</v>
      </c>
      <c r="U440" s="292">
        <v>44180</v>
      </c>
      <c r="V440" s="108"/>
      <c r="W440" s="131"/>
      <c r="X440" s="131"/>
      <c r="Y440" s="108"/>
      <c r="Z440" s="19">
        <v>0</v>
      </c>
      <c r="AA440" s="263" t="s">
        <v>78</v>
      </c>
      <c r="AB440" s="29" t="s">
        <v>79</v>
      </c>
      <c r="AC440" s="29" t="str">
        <f t="shared" si="39"/>
        <v>Sin Iniciar</v>
      </c>
      <c r="AD440" s="93"/>
      <c r="AE440" s="79"/>
      <c r="AF440" s="112"/>
      <c r="AG440" s="112"/>
      <c r="AH440" s="191"/>
      <c r="AI440" s="174" t="s">
        <v>1323</v>
      </c>
      <c r="AJ440" s="206" t="s">
        <v>1446</v>
      </c>
    </row>
    <row r="441" spans="1:36" ht="175" x14ac:dyDescent="0.5">
      <c r="A441" s="37">
        <v>438</v>
      </c>
      <c r="B441" s="389" t="s">
        <v>1180</v>
      </c>
      <c r="C441" s="136" t="s">
        <v>57</v>
      </c>
      <c r="D441" s="136" t="s">
        <v>58</v>
      </c>
      <c r="E441" s="136" t="s">
        <v>42</v>
      </c>
      <c r="F441" s="137" t="s">
        <v>299</v>
      </c>
      <c r="G441" s="372" t="s">
        <v>1220</v>
      </c>
      <c r="H441" s="124" t="s">
        <v>44</v>
      </c>
      <c r="I441" s="124" t="s">
        <v>44</v>
      </c>
      <c r="J441" s="124" t="s">
        <v>44</v>
      </c>
      <c r="K441" s="124" t="s">
        <v>44</v>
      </c>
      <c r="L441" s="124" t="s">
        <v>1221</v>
      </c>
      <c r="M441" s="124" t="s">
        <v>335</v>
      </c>
      <c r="N441" s="124" t="s">
        <v>1222</v>
      </c>
      <c r="O441" s="129" t="s">
        <v>46</v>
      </c>
      <c r="P441" s="129">
        <v>43862</v>
      </c>
      <c r="Q441" s="129">
        <f>MAX(U441:U446)</f>
        <v>44071</v>
      </c>
      <c r="R441" s="342" t="s">
        <v>1223</v>
      </c>
      <c r="S441" s="278">
        <v>0.1</v>
      </c>
      <c r="T441" s="279">
        <v>43862</v>
      </c>
      <c r="U441" s="280">
        <v>43980</v>
      </c>
      <c r="V441" s="275">
        <v>0.03</v>
      </c>
      <c r="W441" s="127">
        <v>0.55000000000000004</v>
      </c>
      <c r="X441" s="127">
        <v>1</v>
      </c>
      <c r="Y441" s="275"/>
      <c r="Z441" s="20">
        <v>1</v>
      </c>
      <c r="AA441" s="266" t="s">
        <v>979</v>
      </c>
      <c r="AB441" s="29" t="s">
        <v>64</v>
      </c>
      <c r="AC441" s="29" t="str">
        <f t="shared" si="39"/>
        <v>Terminado</v>
      </c>
      <c r="AD441" s="133" t="s">
        <v>1224</v>
      </c>
      <c r="AE441" s="79">
        <f>(S441*Z441)+(S442*Z442)+(S443*Z443)+(S444*Z444)+(S445*Z445)+(S446*Z446)</f>
        <v>0.55000000000000004</v>
      </c>
      <c r="AF441" s="112" t="s">
        <v>52</v>
      </c>
      <c r="AG441" s="112" t="str">
        <f>IF(AE441&lt;1%,"Sin iniciar",IF(AE441=100%,"Terminado","En gestión"))</f>
        <v>En gestión</v>
      </c>
      <c r="AH441" s="161" t="s">
        <v>1613</v>
      </c>
      <c r="AI441" s="175" t="s">
        <v>1320</v>
      </c>
      <c r="AJ441" s="177" t="s">
        <v>1454</v>
      </c>
    </row>
    <row r="442" spans="1:36" ht="125" x14ac:dyDescent="0.5">
      <c r="A442" s="37">
        <v>439</v>
      </c>
      <c r="B442" s="390"/>
      <c r="C442" s="136"/>
      <c r="D442" s="136"/>
      <c r="E442" s="136"/>
      <c r="F442" s="137"/>
      <c r="G442" s="386"/>
      <c r="H442" s="124"/>
      <c r="I442" s="124"/>
      <c r="J442" s="124"/>
      <c r="K442" s="124"/>
      <c r="L442" s="124"/>
      <c r="M442" s="136"/>
      <c r="N442" s="124"/>
      <c r="O442" s="129"/>
      <c r="P442" s="129"/>
      <c r="Q442" s="129"/>
      <c r="R442" s="342" t="s">
        <v>1225</v>
      </c>
      <c r="S442" s="278">
        <v>0.2</v>
      </c>
      <c r="T442" s="279">
        <v>43951</v>
      </c>
      <c r="U442" s="280">
        <v>43966</v>
      </c>
      <c r="V442" s="275"/>
      <c r="W442" s="127"/>
      <c r="X442" s="127"/>
      <c r="Y442" s="275"/>
      <c r="Z442" s="20">
        <v>1</v>
      </c>
      <c r="AA442" s="266" t="s">
        <v>1226</v>
      </c>
      <c r="AB442" s="29" t="s">
        <v>64</v>
      </c>
      <c r="AC442" s="29" t="str">
        <f t="shared" si="39"/>
        <v>Terminado</v>
      </c>
      <c r="AD442" s="133"/>
      <c r="AE442" s="79"/>
      <c r="AF442" s="112"/>
      <c r="AG442" s="112"/>
      <c r="AH442" s="188"/>
      <c r="AI442" s="175" t="s">
        <v>1320</v>
      </c>
      <c r="AJ442" s="177" t="s">
        <v>1455</v>
      </c>
    </row>
    <row r="443" spans="1:36" ht="275" x14ac:dyDescent="0.5">
      <c r="A443" s="37">
        <v>440</v>
      </c>
      <c r="B443" s="390"/>
      <c r="C443" s="136"/>
      <c r="D443" s="136"/>
      <c r="E443" s="136"/>
      <c r="F443" s="137"/>
      <c r="G443" s="386"/>
      <c r="H443" s="124"/>
      <c r="I443" s="124"/>
      <c r="J443" s="124"/>
      <c r="K443" s="124"/>
      <c r="L443" s="124"/>
      <c r="M443" s="136"/>
      <c r="N443" s="124"/>
      <c r="O443" s="129"/>
      <c r="P443" s="129"/>
      <c r="Q443" s="129"/>
      <c r="R443" s="342" t="s">
        <v>1227</v>
      </c>
      <c r="S443" s="278">
        <v>0.15</v>
      </c>
      <c r="T443" s="279">
        <v>44004</v>
      </c>
      <c r="U443" s="280">
        <v>44008</v>
      </c>
      <c r="V443" s="275"/>
      <c r="W443" s="127"/>
      <c r="X443" s="127"/>
      <c r="Y443" s="275"/>
      <c r="Z443" s="4">
        <v>1</v>
      </c>
      <c r="AA443" s="40" t="s">
        <v>1228</v>
      </c>
      <c r="AB443" s="29" t="s">
        <v>64</v>
      </c>
      <c r="AC443" s="29" t="str">
        <f t="shared" si="39"/>
        <v>Terminado</v>
      </c>
      <c r="AD443" s="133"/>
      <c r="AE443" s="79"/>
      <c r="AF443" s="112"/>
      <c r="AG443" s="112"/>
      <c r="AH443" s="188"/>
      <c r="AI443" s="175" t="s">
        <v>1320</v>
      </c>
      <c r="AJ443" s="177" t="s">
        <v>1456</v>
      </c>
    </row>
    <row r="444" spans="1:36" ht="200" x14ac:dyDescent="0.5">
      <c r="A444" s="37">
        <v>441</v>
      </c>
      <c r="B444" s="390"/>
      <c r="C444" s="136"/>
      <c r="D444" s="136"/>
      <c r="E444" s="136"/>
      <c r="F444" s="137"/>
      <c r="G444" s="386"/>
      <c r="H444" s="124"/>
      <c r="I444" s="124"/>
      <c r="J444" s="124"/>
      <c r="K444" s="124"/>
      <c r="L444" s="124"/>
      <c r="M444" s="136"/>
      <c r="N444" s="124"/>
      <c r="O444" s="129"/>
      <c r="P444" s="129"/>
      <c r="Q444" s="129"/>
      <c r="R444" s="339" t="s">
        <v>1229</v>
      </c>
      <c r="S444" s="278">
        <v>0.1</v>
      </c>
      <c r="T444" s="279">
        <v>44008</v>
      </c>
      <c r="U444" s="280">
        <v>44011</v>
      </c>
      <c r="V444" s="275"/>
      <c r="W444" s="127"/>
      <c r="X444" s="127"/>
      <c r="Y444" s="275"/>
      <c r="Z444" s="4">
        <v>1</v>
      </c>
      <c r="AA444" s="40" t="s">
        <v>1230</v>
      </c>
      <c r="AB444" s="29" t="s">
        <v>64</v>
      </c>
      <c r="AC444" s="29" t="str">
        <f t="shared" si="39"/>
        <v>Terminado</v>
      </c>
      <c r="AD444" s="133"/>
      <c r="AE444" s="79"/>
      <c r="AF444" s="112"/>
      <c r="AG444" s="112"/>
      <c r="AH444" s="188"/>
      <c r="AI444" s="175" t="s">
        <v>1320</v>
      </c>
      <c r="AJ444" s="177" t="s">
        <v>1457</v>
      </c>
    </row>
    <row r="445" spans="1:36" ht="25" x14ac:dyDescent="0.5">
      <c r="A445" s="37">
        <v>442</v>
      </c>
      <c r="B445" s="390"/>
      <c r="C445" s="136"/>
      <c r="D445" s="136"/>
      <c r="E445" s="136"/>
      <c r="F445" s="137"/>
      <c r="G445" s="386"/>
      <c r="H445" s="124"/>
      <c r="I445" s="124"/>
      <c r="J445" s="124"/>
      <c r="K445" s="124"/>
      <c r="L445" s="124"/>
      <c r="M445" s="136"/>
      <c r="N445" s="124"/>
      <c r="O445" s="129"/>
      <c r="P445" s="129"/>
      <c r="Q445" s="129"/>
      <c r="R445" s="342" t="s">
        <v>1231</v>
      </c>
      <c r="S445" s="278">
        <v>0.25</v>
      </c>
      <c r="T445" s="279">
        <v>44046</v>
      </c>
      <c r="U445" s="280">
        <v>44071</v>
      </c>
      <c r="V445" s="275"/>
      <c r="W445" s="127"/>
      <c r="X445" s="127"/>
      <c r="Y445" s="275"/>
      <c r="Z445" s="4">
        <v>0</v>
      </c>
      <c r="AA445" s="40" t="s">
        <v>78</v>
      </c>
      <c r="AB445" s="29" t="s">
        <v>79</v>
      </c>
      <c r="AC445" s="29" t="str">
        <f t="shared" si="39"/>
        <v>Sin Iniciar</v>
      </c>
      <c r="AD445" s="133"/>
      <c r="AE445" s="79"/>
      <c r="AF445" s="112"/>
      <c r="AG445" s="112"/>
      <c r="AH445" s="188"/>
      <c r="AI445" s="175" t="s">
        <v>1323</v>
      </c>
      <c r="AJ445" s="177" t="s">
        <v>1446</v>
      </c>
    </row>
    <row r="446" spans="1:36" ht="63" x14ac:dyDescent="0.5">
      <c r="A446" s="37">
        <v>443</v>
      </c>
      <c r="B446" s="391"/>
      <c r="C446" s="136"/>
      <c r="D446" s="136"/>
      <c r="E446" s="136"/>
      <c r="F446" s="137"/>
      <c r="G446" s="386"/>
      <c r="H446" s="124"/>
      <c r="I446" s="124"/>
      <c r="J446" s="124"/>
      <c r="K446" s="124"/>
      <c r="L446" s="124"/>
      <c r="M446" s="136"/>
      <c r="N446" s="124"/>
      <c r="O446" s="129"/>
      <c r="P446" s="129"/>
      <c r="Q446" s="129"/>
      <c r="R446" s="342" t="s">
        <v>1232</v>
      </c>
      <c r="S446" s="278">
        <v>0.2</v>
      </c>
      <c r="T446" s="279">
        <v>44046</v>
      </c>
      <c r="U446" s="280">
        <v>44071</v>
      </c>
      <c r="V446" s="275"/>
      <c r="W446" s="127"/>
      <c r="X446" s="127"/>
      <c r="Y446" s="275"/>
      <c r="Z446" s="4">
        <v>0</v>
      </c>
      <c r="AA446" s="40" t="s">
        <v>78</v>
      </c>
      <c r="AB446" s="29" t="s">
        <v>79</v>
      </c>
      <c r="AC446" s="29" t="str">
        <f t="shared" ref="AC446:AC462" si="57">IF(Z446&lt;1%,"Sin Iniciar",IF(Z446=100%,"Terminado","En gestión"))</f>
        <v>Sin Iniciar</v>
      </c>
      <c r="AD446" s="133"/>
      <c r="AE446" s="79"/>
      <c r="AF446" s="112"/>
      <c r="AG446" s="112"/>
      <c r="AH446" s="162"/>
      <c r="AI446" s="175" t="s">
        <v>1323</v>
      </c>
      <c r="AJ446" s="177" t="s">
        <v>1446</v>
      </c>
    </row>
    <row r="447" spans="1:36" ht="25" x14ac:dyDescent="0.5">
      <c r="A447" s="37">
        <v>444</v>
      </c>
      <c r="B447" s="392" t="s">
        <v>1180</v>
      </c>
      <c r="C447" s="102" t="s">
        <v>57</v>
      </c>
      <c r="D447" s="102" t="s">
        <v>58</v>
      </c>
      <c r="E447" s="102" t="s">
        <v>42</v>
      </c>
      <c r="F447" s="107" t="s">
        <v>299</v>
      </c>
      <c r="G447" s="363" t="s">
        <v>1233</v>
      </c>
      <c r="H447" s="90" t="s">
        <v>44</v>
      </c>
      <c r="I447" s="90" t="s">
        <v>44</v>
      </c>
      <c r="J447" s="90" t="s">
        <v>44</v>
      </c>
      <c r="K447" s="90" t="s">
        <v>44</v>
      </c>
      <c r="L447" s="90" t="s">
        <v>1221</v>
      </c>
      <c r="M447" s="90" t="s">
        <v>335</v>
      </c>
      <c r="N447" s="90" t="s">
        <v>1234</v>
      </c>
      <c r="O447" s="121" t="s">
        <v>46</v>
      </c>
      <c r="P447" s="121">
        <v>44125</v>
      </c>
      <c r="Q447" s="121">
        <f>MAX(U447:U448)</f>
        <v>44162</v>
      </c>
      <c r="R447" s="341" t="s">
        <v>1235</v>
      </c>
      <c r="S447" s="330">
        <v>0.5</v>
      </c>
      <c r="T447" s="291">
        <v>44125</v>
      </c>
      <c r="U447" s="292">
        <v>44148</v>
      </c>
      <c r="V447" s="108">
        <v>0</v>
      </c>
      <c r="W447" s="131">
        <v>0</v>
      </c>
      <c r="X447" s="131">
        <v>0</v>
      </c>
      <c r="Y447" s="108">
        <v>1</v>
      </c>
      <c r="Z447" s="20">
        <v>0</v>
      </c>
      <c r="AA447" s="5" t="s">
        <v>78</v>
      </c>
      <c r="AB447" s="29" t="s">
        <v>79</v>
      </c>
      <c r="AC447" s="29" t="str">
        <f t="shared" si="57"/>
        <v>Sin Iniciar</v>
      </c>
      <c r="AD447" s="93" t="s">
        <v>944</v>
      </c>
      <c r="AE447" s="79">
        <f>(S447*Z447)+(S448*Z448)</f>
        <v>0</v>
      </c>
      <c r="AF447" s="112" t="s">
        <v>79</v>
      </c>
      <c r="AG447" s="112" t="str">
        <f t="shared" ref="AG447" si="58">IF(AE447&lt;1%,"Sin iniciar",IF(AE447=100%,"Terminado","En gestión"))</f>
        <v>Sin iniciar</v>
      </c>
      <c r="AH447" s="189" t="s">
        <v>1613</v>
      </c>
      <c r="AI447" s="174" t="s">
        <v>1323</v>
      </c>
      <c r="AJ447" s="206" t="s">
        <v>1446</v>
      </c>
    </row>
    <row r="448" spans="1:36" ht="42" x14ac:dyDescent="0.5">
      <c r="A448" s="37">
        <v>445</v>
      </c>
      <c r="B448" s="393"/>
      <c r="C448" s="102"/>
      <c r="D448" s="102"/>
      <c r="E448" s="102"/>
      <c r="F448" s="107"/>
      <c r="G448" s="385"/>
      <c r="H448" s="90"/>
      <c r="I448" s="90"/>
      <c r="J448" s="90"/>
      <c r="K448" s="90"/>
      <c r="L448" s="90"/>
      <c r="M448" s="102"/>
      <c r="N448" s="90"/>
      <c r="O448" s="121"/>
      <c r="P448" s="121"/>
      <c r="Q448" s="121"/>
      <c r="R448" s="341" t="s">
        <v>1236</v>
      </c>
      <c r="S448" s="330">
        <v>0.5</v>
      </c>
      <c r="T448" s="291">
        <v>44137</v>
      </c>
      <c r="U448" s="292">
        <v>44162</v>
      </c>
      <c r="V448" s="108"/>
      <c r="W448" s="131"/>
      <c r="X448" s="131"/>
      <c r="Y448" s="108"/>
      <c r="Z448" s="20">
        <v>0</v>
      </c>
      <c r="AA448" s="5" t="s">
        <v>78</v>
      </c>
      <c r="AB448" s="29" t="s">
        <v>79</v>
      </c>
      <c r="AC448" s="29" t="str">
        <f t="shared" si="57"/>
        <v>Sin Iniciar</v>
      </c>
      <c r="AD448" s="93"/>
      <c r="AE448" s="79"/>
      <c r="AF448" s="112"/>
      <c r="AG448" s="112"/>
      <c r="AH448" s="191"/>
      <c r="AI448" s="174" t="s">
        <v>1323</v>
      </c>
      <c r="AJ448" s="206" t="s">
        <v>1446</v>
      </c>
    </row>
    <row r="449" spans="1:36" ht="150" x14ac:dyDescent="0.5">
      <c r="A449" s="37">
        <v>446</v>
      </c>
      <c r="B449" s="389" t="s">
        <v>1180</v>
      </c>
      <c r="C449" s="136" t="s">
        <v>57</v>
      </c>
      <c r="D449" s="136" t="s">
        <v>58</v>
      </c>
      <c r="E449" s="136" t="s">
        <v>42</v>
      </c>
      <c r="F449" s="137" t="s">
        <v>299</v>
      </c>
      <c r="G449" s="372" t="s">
        <v>1237</v>
      </c>
      <c r="H449" s="124" t="s">
        <v>244</v>
      </c>
      <c r="I449" s="124" t="s">
        <v>44</v>
      </c>
      <c r="J449" s="124" t="s">
        <v>44</v>
      </c>
      <c r="K449" s="124" t="s">
        <v>992</v>
      </c>
      <c r="L449" s="124"/>
      <c r="M449" s="124"/>
      <c r="N449" s="124" t="s">
        <v>1238</v>
      </c>
      <c r="O449" s="129" t="s">
        <v>46</v>
      </c>
      <c r="P449" s="129">
        <v>43853</v>
      </c>
      <c r="Q449" s="129">
        <f>MAX(U449:U452)</f>
        <v>44180</v>
      </c>
      <c r="R449" s="339" t="s">
        <v>1239</v>
      </c>
      <c r="S449" s="278">
        <v>0.2</v>
      </c>
      <c r="T449" s="279">
        <v>43853</v>
      </c>
      <c r="U449" s="280">
        <v>43920</v>
      </c>
      <c r="V449" s="275">
        <v>0.5</v>
      </c>
      <c r="W449" s="127">
        <v>0.56000000000000005</v>
      </c>
      <c r="X449" s="127">
        <v>0.8</v>
      </c>
      <c r="Y449" s="127">
        <v>1</v>
      </c>
      <c r="Z449" s="20">
        <v>1</v>
      </c>
      <c r="AA449" s="266" t="s">
        <v>979</v>
      </c>
      <c r="AB449" s="29" t="s">
        <v>64</v>
      </c>
      <c r="AC449" s="29" t="str">
        <f t="shared" si="57"/>
        <v>Terminado</v>
      </c>
      <c r="AD449" s="133" t="s">
        <v>1240</v>
      </c>
      <c r="AE449" s="79">
        <f>(S449*Z449)+(S450*Z450)+(S451*Z451)+(S452*Z452)</f>
        <v>0.52</v>
      </c>
      <c r="AF449" s="112" t="s">
        <v>52</v>
      </c>
      <c r="AG449" s="112" t="str">
        <f t="shared" ref="AG449" si="59">IF(AE449&lt;1%,"Sin iniciar",IF(AE449=100%,"Terminado","En gestión"))</f>
        <v>En gestión</v>
      </c>
      <c r="AH449" s="161" t="s">
        <v>1613</v>
      </c>
      <c r="AI449" s="175" t="s">
        <v>1320</v>
      </c>
      <c r="AJ449" s="177" t="s">
        <v>1466</v>
      </c>
    </row>
    <row r="450" spans="1:36" ht="175" x14ac:dyDescent="0.5">
      <c r="A450" s="37">
        <v>447</v>
      </c>
      <c r="B450" s="390"/>
      <c r="C450" s="136"/>
      <c r="D450" s="136"/>
      <c r="E450" s="136"/>
      <c r="F450" s="137"/>
      <c r="G450" s="372"/>
      <c r="H450" s="124"/>
      <c r="I450" s="124"/>
      <c r="J450" s="124"/>
      <c r="K450" s="124"/>
      <c r="L450" s="124"/>
      <c r="M450" s="136"/>
      <c r="N450" s="124"/>
      <c r="O450" s="129"/>
      <c r="P450" s="129"/>
      <c r="Q450" s="129"/>
      <c r="R450" s="339" t="s">
        <v>1241</v>
      </c>
      <c r="S450" s="278">
        <v>0.3</v>
      </c>
      <c r="T450" s="279">
        <v>43922</v>
      </c>
      <c r="U450" s="280">
        <v>43966</v>
      </c>
      <c r="V450" s="275"/>
      <c r="W450" s="127"/>
      <c r="X450" s="127"/>
      <c r="Y450" s="127"/>
      <c r="Z450" s="20">
        <v>1</v>
      </c>
      <c r="AA450" s="266" t="s">
        <v>1242</v>
      </c>
      <c r="AB450" s="29" t="s">
        <v>64</v>
      </c>
      <c r="AC450" s="29" t="str">
        <f t="shared" si="57"/>
        <v>Terminado</v>
      </c>
      <c r="AD450" s="133"/>
      <c r="AE450" s="79"/>
      <c r="AF450" s="112"/>
      <c r="AG450" s="112"/>
      <c r="AH450" s="188"/>
      <c r="AI450" s="175" t="s">
        <v>1320</v>
      </c>
      <c r="AJ450" s="177" t="s">
        <v>1458</v>
      </c>
    </row>
    <row r="451" spans="1:36" ht="157.5" customHeight="1" x14ac:dyDescent="0.5">
      <c r="A451" s="37">
        <v>448</v>
      </c>
      <c r="B451" s="390"/>
      <c r="C451" s="136"/>
      <c r="D451" s="136"/>
      <c r="E451" s="136"/>
      <c r="F451" s="137"/>
      <c r="G451" s="372"/>
      <c r="H451" s="124"/>
      <c r="I451" s="124"/>
      <c r="J451" s="124"/>
      <c r="K451" s="124"/>
      <c r="L451" s="124"/>
      <c r="M451" s="136"/>
      <c r="N451" s="124"/>
      <c r="O451" s="129"/>
      <c r="P451" s="129"/>
      <c r="Q451" s="129"/>
      <c r="R451" s="339" t="s">
        <v>1243</v>
      </c>
      <c r="S451" s="278">
        <v>0.2</v>
      </c>
      <c r="T451" s="279">
        <v>43966</v>
      </c>
      <c r="U451" s="280">
        <v>44074</v>
      </c>
      <c r="V451" s="275"/>
      <c r="W451" s="127"/>
      <c r="X451" s="127"/>
      <c r="Y451" s="127"/>
      <c r="Z451" s="20">
        <v>0.1</v>
      </c>
      <c r="AA451" s="266" t="s">
        <v>1244</v>
      </c>
      <c r="AB451" s="29" t="s">
        <v>52</v>
      </c>
      <c r="AC451" s="29" t="str">
        <f t="shared" si="57"/>
        <v>En gestión</v>
      </c>
      <c r="AD451" s="133"/>
      <c r="AE451" s="79"/>
      <c r="AF451" s="112"/>
      <c r="AG451" s="112"/>
      <c r="AH451" s="188"/>
      <c r="AI451" s="175" t="s">
        <v>1320</v>
      </c>
      <c r="AJ451" s="177" t="s">
        <v>1459</v>
      </c>
    </row>
    <row r="452" spans="1:36" ht="131" customHeight="1" x14ac:dyDescent="0.5">
      <c r="A452" s="37">
        <v>449</v>
      </c>
      <c r="B452" s="391"/>
      <c r="C452" s="136"/>
      <c r="D452" s="136"/>
      <c r="E452" s="136"/>
      <c r="F452" s="137"/>
      <c r="G452" s="372"/>
      <c r="H452" s="124"/>
      <c r="I452" s="124"/>
      <c r="J452" s="124"/>
      <c r="K452" s="124"/>
      <c r="L452" s="124"/>
      <c r="M452" s="136"/>
      <c r="N452" s="124"/>
      <c r="O452" s="129"/>
      <c r="P452" s="129"/>
      <c r="Q452" s="129"/>
      <c r="R452" s="339" t="s">
        <v>1245</v>
      </c>
      <c r="S452" s="278">
        <v>0.3</v>
      </c>
      <c r="T452" s="279">
        <v>44075</v>
      </c>
      <c r="U452" s="280">
        <v>44180</v>
      </c>
      <c r="V452" s="275"/>
      <c r="W452" s="127"/>
      <c r="X452" s="127"/>
      <c r="Y452" s="127"/>
      <c r="Z452" s="20">
        <v>0</v>
      </c>
      <c r="AA452" s="266" t="s">
        <v>78</v>
      </c>
      <c r="AB452" s="29" t="s">
        <v>79</v>
      </c>
      <c r="AC452" s="29" t="str">
        <f t="shared" si="57"/>
        <v>Sin Iniciar</v>
      </c>
      <c r="AD452" s="133"/>
      <c r="AE452" s="79"/>
      <c r="AF452" s="112"/>
      <c r="AG452" s="112"/>
      <c r="AH452" s="162"/>
      <c r="AI452" s="175" t="s">
        <v>1323</v>
      </c>
      <c r="AJ452" s="177" t="s">
        <v>1446</v>
      </c>
    </row>
    <row r="453" spans="1:36" ht="75" x14ac:dyDescent="0.5">
      <c r="A453" s="37">
        <v>450</v>
      </c>
      <c r="B453" s="392" t="s">
        <v>1180</v>
      </c>
      <c r="C453" s="195" t="s">
        <v>170</v>
      </c>
      <c r="D453" s="102" t="s">
        <v>171</v>
      </c>
      <c r="E453" s="102" t="s">
        <v>42</v>
      </c>
      <c r="F453" s="107" t="s">
        <v>299</v>
      </c>
      <c r="G453" s="363" t="s">
        <v>1246</v>
      </c>
      <c r="H453" s="90"/>
      <c r="I453" s="90"/>
      <c r="J453" s="90"/>
      <c r="K453" s="90"/>
      <c r="L453" s="90"/>
      <c r="M453" s="102"/>
      <c r="N453" s="90" t="s">
        <v>1247</v>
      </c>
      <c r="O453" s="121" t="s">
        <v>70</v>
      </c>
      <c r="P453" s="121">
        <v>43922</v>
      </c>
      <c r="Q453" s="121">
        <f>MAX(U453:U457)</f>
        <v>44104</v>
      </c>
      <c r="R453" s="341" t="s">
        <v>1183</v>
      </c>
      <c r="S453" s="330">
        <v>0.1</v>
      </c>
      <c r="T453" s="291">
        <v>43922</v>
      </c>
      <c r="U453" s="292">
        <v>43936</v>
      </c>
      <c r="V453" s="108"/>
      <c r="W453" s="131">
        <v>0.9</v>
      </c>
      <c r="X453" s="131">
        <v>1</v>
      </c>
      <c r="Y453" s="131"/>
      <c r="Z453" s="4">
        <v>1</v>
      </c>
      <c r="AA453" s="252" t="s">
        <v>1248</v>
      </c>
      <c r="AB453" s="29" t="s">
        <v>64</v>
      </c>
      <c r="AC453" s="29" t="str">
        <f t="shared" si="57"/>
        <v>Terminado</v>
      </c>
      <c r="AD453" s="93" t="s">
        <v>1249</v>
      </c>
      <c r="AE453" s="79">
        <f>(S453*Z453)+(S454*Z454)+(S455*Z455)+(S456*Z456)+(S457*Z457)</f>
        <v>0.96</v>
      </c>
      <c r="AF453" s="112" t="s">
        <v>52</v>
      </c>
      <c r="AG453" s="112" t="str">
        <f t="shared" ref="AG453" si="60">IF(AE453&lt;1%,"Sin iniciar",IF(AE453=100%,"Terminado","En gestión"))</f>
        <v>En gestión</v>
      </c>
      <c r="AH453" s="189" t="s">
        <v>1613</v>
      </c>
      <c r="AI453" s="174" t="s">
        <v>1320</v>
      </c>
      <c r="AJ453" s="206" t="s">
        <v>1460</v>
      </c>
    </row>
    <row r="454" spans="1:36" ht="75" x14ac:dyDescent="0.5">
      <c r="A454" s="37">
        <v>451</v>
      </c>
      <c r="B454" s="394"/>
      <c r="C454" s="387"/>
      <c r="D454" s="102"/>
      <c r="E454" s="102"/>
      <c r="F454" s="107"/>
      <c r="G454" s="363"/>
      <c r="H454" s="90"/>
      <c r="I454" s="90"/>
      <c r="J454" s="90"/>
      <c r="K454" s="90"/>
      <c r="L454" s="90"/>
      <c r="M454" s="102"/>
      <c r="N454" s="90"/>
      <c r="O454" s="121"/>
      <c r="P454" s="121"/>
      <c r="Q454" s="121"/>
      <c r="R454" s="341" t="s">
        <v>1250</v>
      </c>
      <c r="S454" s="330">
        <v>0.2</v>
      </c>
      <c r="T454" s="291">
        <v>43922</v>
      </c>
      <c r="U454" s="292">
        <v>43929</v>
      </c>
      <c r="V454" s="108"/>
      <c r="W454" s="131"/>
      <c r="X454" s="131"/>
      <c r="Y454" s="131"/>
      <c r="Z454" s="4">
        <v>1</v>
      </c>
      <c r="AA454" s="252" t="s">
        <v>1251</v>
      </c>
      <c r="AB454" s="29" t="s">
        <v>64</v>
      </c>
      <c r="AC454" s="29" t="str">
        <f t="shared" si="57"/>
        <v>Terminado</v>
      </c>
      <c r="AD454" s="93"/>
      <c r="AE454" s="79"/>
      <c r="AF454" s="112"/>
      <c r="AG454" s="112"/>
      <c r="AH454" s="190"/>
      <c r="AI454" s="174" t="s">
        <v>1320</v>
      </c>
      <c r="AJ454" s="206" t="s">
        <v>1461</v>
      </c>
    </row>
    <row r="455" spans="1:36" ht="100" x14ac:dyDescent="0.5">
      <c r="A455" s="37">
        <v>452</v>
      </c>
      <c r="B455" s="394"/>
      <c r="C455" s="387"/>
      <c r="D455" s="102"/>
      <c r="E455" s="102"/>
      <c r="F455" s="107"/>
      <c r="G455" s="363"/>
      <c r="H455" s="90"/>
      <c r="I455" s="90"/>
      <c r="J455" s="90"/>
      <c r="K455" s="90"/>
      <c r="L455" s="90"/>
      <c r="M455" s="102"/>
      <c r="N455" s="90"/>
      <c r="O455" s="121"/>
      <c r="P455" s="121"/>
      <c r="Q455" s="121"/>
      <c r="R455" s="341" t="s">
        <v>1252</v>
      </c>
      <c r="S455" s="330">
        <v>0.1</v>
      </c>
      <c r="T455" s="291">
        <v>43922</v>
      </c>
      <c r="U455" s="292">
        <v>43934</v>
      </c>
      <c r="V455" s="108"/>
      <c r="W455" s="131"/>
      <c r="X455" s="131"/>
      <c r="Y455" s="131"/>
      <c r="Z455" s="4">
        <v>1</v>
      </c>
      <c r="AA455" s="252" t="s">
        <v>1253</v>
      </c>
      <c r="AB455" s="29" t="s">
        <v>64</v>
      </c>
      <c r="AC455" s="29" t="str">
        <f t="shared" si="57"/>
        <v>Terminado</v>
      </c>
      <c r="AD455" s="93"/>
      <c r="AE455" s="79"/>
      <c r="AF455" s="112"/>
      <c r="AG455" s="112"/>
      <c r="AH455" s="190"/>
      <c r="AI455" s="174" t="s">
        <v>1320</v>
      </c>
      <c r="AJ455" s="206" t="s">
        <v>1462</v>
      </c>
    </row>
    <row r="456" spans="1:36" ht="109" customHeight="1" x14ac:dyDescent="0.5">
      <c r="A456" s="37">
        <v>453</v>
      </c>
      <c r="B456" s="394"/>
      <c r="C456" s="387"/>
      <c r="D456" s="102"/>
      <c r="E456" s="102"/>
      <c r="F456" s="107"/>
      <c r="G456" s="363"/>
      <c r="H456" s="90"/>
      <c r="I456" s="90"/>
      <c r="J456" s="90"/>
      <c r="K456" s="90"/>
      <c r="L456" s="90"/>
      <c r="M456" s="102"/>
      <c r="N456" s="90"/>
      <c r="O456" s="121"/>
      <c r="P456" s="121"/>
      <c r="Q456" s="121"/>
      <c r="R456" s="341" t="s">
        <v>1254</v>
      </c>
      <c r="S456" s="330">
        <v>0.5</v>
      </c>
      <c r="T456" s="291">
        <v>43929</v>
      </c>
      <c r="U456" s="292">
        <v>43929</v>
      </c>
      <c r="V456" s="108"/>
      <c r="W456" s="131"/>
      <c r="X456" s="131"/>
      <c r="Y456" s="131"/>
      <c r="Z456" s="4">
        <v>1</v>
      </c>
      <c r="AA456" s="252" t="s">
        <v>1255</v>
      </c>
      <c r="AB456" s="29" t="s">
        <v>64</v>
      </c>
      <c r="AC456" s="29" t="str">
        <f t="shared" si="57"/>
        <v>Terminado</v>
      </c>
      <c r="AD456" s="93"/>
      <c r="AE456" s="79"/>
      <c r="AF456" s="112"/>
      <c r="AG456" s="112"/>
      <c r="AH456" s="190"/>
      <c r="AI456" s="174" t="s">
        <v>1320</v>
      </c>
      <c r="AJ456" s="206" t="s">
        <v>1463</v>
      </c>
    </row>
    <row r="457" spans="1:36" ht="118.5" customHeight="1" x14ac:dyDescent="0.5">
      <c r="A457" s="37">
        <v>454</v>
      </c>
      <c r="B457" s="393"/>
      <c r="C457" s="196"/>
      <c r="D457" s="102"/>
      <c r="E457" s="102"/>
      <c r="F457" s="107"/>
      <c r="G457" s="363"/>
      <c r="H457" s="90"/>
      <c r="I457" s="90"/>
      <c r="J457" s="90"/>
      <c r="K457" s="90"/>
      <c r="L457" s="90"/>
      <c r="M457" s="102"/>
      <c r="N457" s="90"/>
      <c r="O457" s="121"/>
      <c r="P457" s="121"/>
      <c r="Q457" s="121"/>
      <c r="R457" s="341" t="s">
        <v>1256</v>
      </c>
      <c r="S457" s="330">
        <v>0.1</v>
      </c>
      <c r="T457" s="291">
        <v>44104</v>
      </c>
      <c r="U457" s="292">
        <v>44104</v>
      </c>
      <c r="V457" s="108"/>
      <c r="W457" s="131"/>
      <c r="X457" s="131"/>
      <c r="Y457" s="131"/>
      <c r="Z457" s="4">
        <v>0.6</v>
      </c>
      <c r="AA457" s="252" t="s">
        <v>1257</v>
      </c>
      <c r="AB457" s="29" t="s">
        <v>79</v>
      </c>
      <c r="AC457" s="29" t="str">
        <f t="shared" si="57"/>
        <v>En gestión</v>
      </c>
      <c r="AD457" s="93"/>
      <c r="AE457" s="79"/>
      <c r="AF457" s="112"/>
      <c r="AG457" s="112"/>
      <c r="AH457" s="191"/>
      <c r="AI457" s="174" t="s">
        <v>1320</v>
      </c>
      <c r="AJ457" s="206" t="s">
        <v>1464</v>
      </c>
    </row>
    <row r="458" spans="1:36" ht="95" customHeight="1" x14ac:dyDescent="0.5">
      <c r="A458" s="37">
        <v>455</v>
      </c>
      <c r="B458" s="389" t="s">
        <v>1180</v>
      </c>
      <c r="C458" s="136" t="s">
        <v>57</v>
      </c>
      <c r="D458" s="136" t="s">
        <v>58</v>
      </c>
      <c r="E458" s="136" t="s">
        <v>42</v>
      </c>
      <c r="F458" s="137" t="s">
        <v>299</v>
      </c>
      <c r="G458" s="372" t="s">
        <v>1258</v>
      </c>
      <c r="H458" s="124"/>
      <c r="I458" s="124"/>
      <c r="J458" s="124"/>
      <c r="K458" s="124"/>
      <c r="L458" s="124"/>
      <c r="M458" s="136"/>
      <c r="N458" s="124" t="s">
        <v>1259</v>
      </c>
      <c r="O458" s="129" t="s">
        <v>70</v>
      </c>
      <c r="P458" s="129">
        <f>MIN(T458:T460)</f>
        <v>43948</v>
      </c>
      <c r="Q458" s="129">
        <f>MAX(U458:U460)</f>
        <v>44196</v>
      </c>
      <c r="R458" s="339" t="s">
        <v>1183</v>
      </c>
      <c r="S458" s="278">
        <v>0.1</v>
      </c>
      <c r="T458" s="279">
        <v>43948</v>
      </c>
      <c r="U458" s="280">
        <v>43957</v>
      </c>
      <c r="V458" s="275"/>
      <c r="W458" s="127">
        <v>0.5</v>
      </c>
      <c r="X458" s="127">
        <v>1</v>
      </c>
      <c r="Y458" s="127"/>
      <c r="Z458" s="4">
        <v>1</v>
      </c>
      <c r="AA458" s="267" t="s">
        <v>1260</v>
      </c>
      <c r="AB458" s="29" t="s">
        <v>64</v>
      </c>
      <c r="AC458" s="29" t="str">
        <f t="shared" si="57"/>
        <v>Terminado</v>
      </c>
      <c r="AD458" s="133" t="s">
        <v>1261</v>
      </c>
      <c r="AE458" s="79">
        <f>(S458*Z458)+(S459*Z459)+(S460*Z460)</f>
        <v>0.30000000000000004</v>
      </c>
      <c r="AF458" s="112" t="s">
        <v>52</v>
      </c>
      <c r="AG458" s="112" t="str">
        <f t="shared" ref="AG458" si="61">IF(AE458&lt;1%,"Sin iniciar",IF(AE458=100%,"Terminado","En gestión"))</f>
        <v>En gestión</v>
      </c>
      <c r="AH458" s="161" t="s">
        <v>1613</v>
      </c>
      <c r="AI458" s="175" t="s">
        <v>1320</v>
      </c>
      <c r="AJ458" s="177" t="s">
        <v>1467</v>
      </c>
    </row>
    <row r="459" spans="1:36" ht="107" customHeight="1" x14ac:dyDescent="0.5">
      <c r="A459" s="37">
        <v>456</v>
      </c>
      <c r="B459" s="390"/>
      <c r="C459" s="136"/>
      <c r="D459" s="136"/>
      <c r="E459" s="136"/>
      <c r="F459" s="137"/>
      <c r="G459" s="372"/>
      <c r="H459" s="124"/>
      <c r="I459" s="124"/>
      <c r="J459" s="124"/>
      <c r="K459" s="124"/>
      <c r="L459" s="124"/>
      <c r="M459" s="136"/>
      <c r="N459" s="124"/>
      <c r="O459" s="129"/>
      <c r="P459" s="129"/>
      <c r="Q459" s="129"/>
      <c r="R459" s="339" t="s">
        <v>1262</v>
      </c>
      <c r="S459" s="278">
        <v>0.2</v>
      </c>
      <c r="T459" s="279">
        <v>43957</v>
      </c>
      <c r="U459" s="280">
        <v>44012</v>
      </c>
      <c r="V459" s="275"/>
      <c r="W459" s="127"/>
      <c r="X459" s="127"/>
      <c r="Y459" s="127"/>
      <c r="Z459" s="4">
        <v>1</v>
      </c>
      <c r="AA459" s="267" t="s">
        <v>1263</v>
      </c>
      <c r="AB459" s="29" t="s">
        <v>64</v>
      </c>
      <c r="AC459" s="29" t="str">
        <f t="shared" si="57"/>
        <v>Terminado</v>
      </c>
      <c r="AD459" s="133"/>
      <c r="AE459" s="79"/>
      <c r="AF459" s="112"/>
      <c r="AG459" s="112"/>
      <c r="AH459" s="188"/>
      <c r="AI459" s="175" t="s">
        <v>1320</v>
      </c>
      <c r="AJ459" s="177" t="s">
        <v>1468</v>
      </c>
    </row>
    <row r="460" spans="1:36" ht="80.5" customHeight="1" x14ac:dyDescent="0.5">
      <c r="A460" s="37">
        <v>457</v>
      </c>
      <c r="B460" s="391"/>
      <c r="C460" s="136"/>
      <c r="D460" s="136"/>
      <c r="E460" s="136"/>
      <c r="F460" s="137"/>
      <c r="G460" s="372"/>
      <c r="H460" s="124"/>
      <c r="I460" s="124"/>
      <c r="J460" s="124"/>
      <c r="K460" s="124"/>
      <c r="L460" s="124"/>
      <c r="M460" s="136"/>
      <c r="N460" s="124"/>
      <c r="O460" s="129"/>
      <c r="P460" s="129"/>
      <c r="Q460" s="129"/>
      <c r="R460" s="339" t="s">
        <v>1264</v>
      </c>
      <c r="S460" s="278">
        <v>0.7</v>
      </c>
      <c r="T460" s="279">
        <v>44013</v>
      </c>
      <c r="U460" s="280">
        <v>44196</v>
      </c>
      <c r="V460" s="275"/>
      <c r="W460" s="127"/>
      <c r="X460" s="127"/>
      <c r="Y460" s="127"/>
      <c r="Z460" s="20">
        <v>0</v>
      </c>
      <c r="AA460" s="266" t="s">
        <v>78</v>
      </c>
      <c r="AB460" s="29" t="s">
        <v>79</v>
      </c>
      <c r="AC460" s="29" t="str">
        <f t="shared" si="57"/>
        <v>Sin Iniciar</v>
      </c>
      <c r="AD460" s="133"/>
      <c r="AE460" s="79"/>
      <c r="AF460" s="112"/>
      <c r="AG460" s="112"/>
      <c r="AH460" s="162"/>
      <c r="AI460" s="175" t="s">
        <v>1323</v>
      </c>
      <c r="AJ460" s="177" t="s">
        <v>1446</v>
      </c>
    </row>
    <row r="461" spans="1:36" ht="146.5" customHeight="1" x14ac:dyDescent="0.5">
      <c r="A461" s="37">
        <v>458</v>
      </c>
      <c r="B461" s="410" t="s">
        <v>1265</v>
      </c>
      <c r="C461" s="95" t="s">
        <v>40</v>
      </c>
      <c r="D461" s="95" t="s">
        <v>41</v>
      </c>
      <c r="E461" s="102" t="s">
        <v>157</v>
      </c>
      <c r="F461" s="374">
        <v>0.23</v>
      </c>
      <c r="G461" s="373"/>
      <c r="H461" s="106" t="s">
        <v>44</v>
      </c>
      <c r="I461" s="106" t="s">
        <v>44</v>
      </c>
      <c r="J461" s="106" t="s">
        <v>44</v>
      </c>
      <c r="K461" s="106" t="s">
        <v>44</v>
      </c>
      <c r="L461" s="90" t="s">
        <v>399</v>
      </c>
      <c r="M461" s="102" t="s">
        <v>367</v>
      </c>
      <c r="N461" s="95" t="s">
        <v>1266</v>
      </c>
      <c r="O461" s="106" t="s">
        <v>46</v>
      </c>
      <c r="P461" s="109">
        <v>43845</v>
      </c>
      <c r="Q461" s="109">
        <f>MAX(U461:U462)</f>
        <v>44180</v>
      </c>
      <c r="R461" s="334" t="s">
        <v>1267</v>
      </c>
      <c r="S461" s="12">
        <v>0.5</v>
      </c>
      <c r="T461" s="328">
        <v>43845</v>
      </c>
      <c r="U461" s="329">
        <v>44180</v>
      </c>
      <c r="V461" s="111">
        <v>0.25</v>
      </c>
      <c r="W461" s="111">
        <v>0.5</v>
      </c>
      <c r="X461" s="111">
        <v>0.75</v>
      </c>
      <c r="Y461" s="111">
        <v>1</v>
      </c>
      <c r="Z461" s="15">
        <v>0.6</v>
      </c>
      <c r="AA461" s="268" t="s">
        <v>1268</v>
      </c>
      <c r="AB461" s="29" t="s">
        <v>52</v>
      </c>
      <c r="AC461" s="29" t="str">
        <f t="shared" si="57"/>
        <v>En gestión</v>
      </c>
      <c r="AD461" s="212" t="s">
        <v>1269</v>
      </c>
      <c r="AE461" s="94">
        <f>(S461*Z461)+(S462*Z462)</f>
        <v>0.3</v>
      </c>
      <c r="AF461" s="112" t="s">
        <v>52</v>
      </c>
      <c r="AG461" s="112" t="str">
        <f t="shared" ref="AG461" si="62">IF(AE461&lt;1%,"Sin iniciar",IF(AE461=100%,"Terminado","En gestión"))</f>
        <v>En gestión</v>
      </c>
      <c r="AH461" s="117" t="s">
        <v>1285</v>
      </c>
      <c r="AI461" s="163" t="s">
        <v>1281</v>
      </c>
      <c r="AJ461" s="198" t="s">
        <v>1319</v>
      </c>
    </row>
    <row r="462" spans="1:36" ht="180" customHeight="1" x14ac:dyDescent="0.5">
      <c r="A462" s="44">
        <v>459</v>
      </c>
      <c r="B462" s="411"/>
      <c r="C462" s="95"/>
      <c r="D462" s="95"/>
      <c r="E462" s="102"/>
      <c r="F462" s="374"/>
      <c r="G462" s="373"/>
      <c r="H462" s="106"/>
      <c r="I462" s="106"/>
      <c r="J462" s="106"/>
      <c r="K462" s="106"/>
      <c r="L462" s="90"/>
      <c r="M462" s="102"/>
      <c r="N462" s="95"/>
      <c r="O462" s="106"/>
      <c r="P462" s="109"/>
      <c r="Q462" s="109"/>
      <c r="R462" s="334" t="s">
        <v>1270</v>
      </c>
      <c r="S462" s="12">
        <v>0.5</v>
      </c>
      <c r="T462" s="328">
        <v>43845</v>
      </c>
      <c r="U462" s="329">
        <v>44180</v>
      </c>
      <c r="V462" s="331"/>
      <c r="W462" s="331"/>
      <c r="X462" s="331"/>
      <c r="Y462" s="331"/>
      <c r="Z462" s="15">
        <v>0</v>
      </c>
      <c r="AA462" s="235"/>
      <c r="AB462" s="29" t="s">
        <v>52</v>
      </c>
      <c r="AC462" s="29" t="str">
        <f t="shared" si="57"/>
        <v>Sin Iniciar</v>
      </c>
      <c r="AD462" s="212" t="s">
        <v>849</v>
      </c>
      <c r="AE462" s="94"/>
      <c r="AF462" s="112"/>
      <c r="AG462" s="112"/>
      <c r="AH462" s="119"/>
      <c r="AI462" s="165"/>
      <c r="AJ462" s="204"/>
    </row>
    <row r="463" spans="1:36" ht="33.75" customHeight="1" x14ac:dyDescent="1.35">
      <c r="B463" s="36"/>
      <c r="O463" s="332"/>
      <c r="P463" s="332"/>
      <c r="Q463" s="332"/>
      <c r="R463" s="354"/>
      <c r="S463" s="332"/>
      <c r="T463" s="332"/>
      <c r="U463" s="355"/>
      <c r="V463" s="332"/>
      <c r="W463" s="333"/>
      <c r="X463" s="332"/>
      <c r="Y463" s="332"/>
      <c r="AA463" s="269"/>
      <c r="AE463" s="13"/>
    </row>
    <row r="464" spans="1:36" x14ac:dyDescent="0.5">
      <c r="B464" s="36" t="s">
        <v>1602</v>
      </c>
      <c r="AA464" s="269"/>
    </row>
    <row r="465" spans="2:4" x14ac:dyDescent="0.5">
      <c r="B465" s="1">
        <f>C465/A462</f>
        <v>0.94553376906318087</v>
      </c>
      <c r="C465" s="1">
        <f>A462-25</f>
        <v>434</v>
      </c>
    </row>
    <row r="467" spans="2:4" x14ac:dyDescent="0.5">
      <c r="B467" s="1">
        <v>459</v>
      </c>
      <c r="C467" s="1">
        <v>100</v>
      </c>
      <c r="D467" s="1" t="s">
        <v>1611</v>
      </c>
    </row>
    <row r="468" spans="2:4" x14ac:dyDescent="0.5">
      <c r="B468" s="1">
        <f>B467*C468/C467</f>
        <v>36.72</v>
      </c>
      <c r="C468" s="1">
        <v>8</v>
      </c>
    </row>
    <row r="469" spans="2:4" x14ac:dyDescent="0.5">
      <c r="B469" s="1">
        <v>145</v>
      </c>
      <c r="C469" s="1">
        <v>100</v>
      </c>
      <c r="D469" s="1" t="s">
        <v>1606</v>
      </c>
    </row>
    <row r="470" spans="2:4" x14ac:dyDescent="0.5">
      <c r="B470" s="1">
        <f>B469*C470/C469</f>
        <v>11.6</v>
      </c>
      <c r="C470" s="1">
        <v>8</v>
      </c>
    </row>
  </sheetData>
  <autoFilter ref="A1:AJ462" xr:uid="{6603EE98-E6C0-4C1B-8AB9-EB36554E0BC3}">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autoFilter>
  <mergeCells count="3574">
    <mergeCell ref="AI461:AI462"/>
    <mergeCell ref="AJ461:AJ462"/>
    <mergeCell ref="X461:X462"/>
    <mergeCell ref="Y461:Y462"/>
    <mergeCell ref="AD461:AD462"/>
    <mergeCell ref="AE461:AE462"/>
    <mergeCell ref="AF461:AF462"/>
    <mergeCell ref="AG461:AG462"/>
    <mergeCell ref="N461:N462"/>
    <mergeCell ref="O461:O462"/>
    <mergeCell ref="P461:P462"/>
    <mergeCell ref="Q461:Q462"/>
    <mergeCell ref="V461:V462"/>
    <mergeCell ref="W461:W462"/>
    <mergeCell ref="H461:H462"/>
    <mergeCell ref="I461:I462"/>
    <mergeCell ref="J461:J462"/>
    <mergeCell ref="K461:K462"/>
    <mergeCell ref="L461:L462"/>
    <mergeCell ref="M461:M462"/>
    <mergeCell ref="AH458:AH460"/>
    <mergeCell ref="B461:B462"/>
    <mergeCell ref="C461:C462"/>
    <mergeCell ref="D461:D462"/>
    <mergeCell ref="E461:E462"/>
    <mergeCell ref="F461:F462"/>
    <mergeCell ref="G461:G462"/>
    <mergeCell ref="Q458:Q460"/>
    <mergeCell ref="V458:V460"/>
    <mergeCell ref="W458:W460"/>
    <mergeCell ref="X458:X460"/>
    <mergeCell ref="Y458:Y460"/>
    <mergeCell ref="AD458:AD460"/>
    <mergeCell ref="K458:K460"/>
    <mergeCell ref="L458:L460"/>
    <mergeCell ref="M458:M460"/>
    <mergeCell ref="N458:N460"/>
    <mergeCell ref="O458:O460"/>
    <mergeCell ref="P458:P460"/>
    <mergeCell ref="AH461:AH462"/>
    <mergeCell ref="B458:B460"/>
    <mergeCell ref="C458:C460"/>
    <mergeCell ref="D458:D460"/>
    <mergeCell ref="E458:E460"/>
    <mergeCell ref="F458:F460"/>
    <mergeCell ref="G458:G460"/>
    <mergeCell ref="H458:H460"/>
    <mergeCell ref="I458:I460"/>
    <mergeCell ref="J458:J460"/>
    <mergeCell ref="AE458:AE460"/>
    <mergeCell ref="AF458:AF460"/>
    <mergeCell ref="AG458:AG460"/>
    <mergeCell ref="X453:X457"/>
    <mergeCell ref="Y453:Y457"/>
    <mergeCell ref="AD453:AD457"/>
    <mergeCell ref="AE453:AE457"/>
    <mergeCell ref="AF453:AF457"/>
    <mergeCell ref="AG453:AG457"/>
    <mergeCell ref="N453:N457"/>
    <mergeCell ref="O453:O457"/>
    <mergeCell ref="P453:P457"/>
    <mergeCell ref="Q453:Q457"/>
    <mergeCell ref="V453:V457"/>
    <mergeCell ref="W453:W457"/>
    <mergeCell ref="H453:H457"/>
    <mergeCell ref="I453:I457"/>
    <mergeCell ref="J453:J457"/>
    <mergeCell ref="K453:K457"/>
    <mergeCell ref="L453:L457"/>
    <mergeCell ref="M453:M457"/>
    <mergeCell ref="AH449:AH452"/>
    <mergeCell ref="B453:B457"/>
    <mergeCell ref="C453:C457"/>
    <mergeCell ref="D453:D457"/>
    <mergeCell ref="E453:E457"/>
    <mergeCell ref="F453:F457"/>
    <mergeCell ref="G453:G457"/>
    <mergeCell ref="Q449:Q452"/>
    <mergeCell ref="V449:V452"/>
    <mergeCell ref="W449:W452"/>
    <mergeCell ref="X449:X452"/>
    <mergeCell ref="Y449:Y452"/>
    <mergeCell ref="AD449:AD452"/>
    <mergeCell ref="K449:K452"/>
    <mergeCell ref="L449:L452"/>
    <mergeCell ref="M449:M452"/>
    <mergeCell ref="N449:N452"/>
    <mergeCell ref="O449:O452"/>
    <mergeCell ref="P449:P452"/>
    <mergeCell ref="AH453:AH457"/>
    <mergeCell ref="B449:B452"/>
    <mergeCell ref="C449:C452"/>
    <mergeCell ref="D449:D452"/>
    <mergeCell ref="E449:E452"/>
    <mergeCell ref="F449:F452"/>
    <mergeCell ref="G449:G452"/>
    <mergeCell ref="H449:H452"/>
    <mergeCell ref="I449:I452"/>
    <mergeCell ref="J449:J452"/>
    <mergeCell ref="AE449:AE452"/>
    <mergeCell ref="AF449:AF452"/>
    <mergeCell ref="AG449:AG452"/>
    <mergeCell ref="X447:X448"/>
    <mergeCell ref="Y447:Y448"/>
    <mergeCell ref="AD447:AD448"/>
    <mergeCell ref="AE447:AE448"/>
    <mergeCell ref="AF447:AF448"/>
    <mergeCell ref="AG447:AG448"/>
    <mergeCell ref="N447:N448"/>
    <mergeCell ref="O447:O448"/>
    <mergeCell ref="P447:P448"/>
    <mergeCell ref="Q447:Q448"/>
    <mergeCell ref="V447:V448"/>
    <mergeCell ref="W447:W448"/>
    <mergeCell ref="H447:H448"/>
    <mergeCell ref="I447:I448"/>
    <mergeCell ref="J447:J448"/>
    <mergeCell ref="K447:K448"/>
    <mergeCell ref="L447:L448"/>
    <mergeCell ref="M447:M448"/>
    <mergeCell ref="AH441:AH446"/>
    <mergeCell ref="B447:B448"/>
    <mergeCell ref="C447:C448"/>
    <mergeCell ref="D447:D448"/>
    <mergeCell ref="E447:E448"/>
    <mergeCell ref="F447:F448"/>
    <mergeCell ref="G447:G448"/>
    <mergeCell ref="Q441:Q446"/>
    <mergeCell ref="V441:V446"/>
    <mergeCell ref="W441:W446"/>
    <mergeCell ref="X441:X446"/>
    <mergeCell ref="Y441:Y446"/>
    <mergeCell ref="AD441:AD446"/>
    <mergeCell ref="K441:K446"/>
    <mergeCell ref="L441:L446"/>
    <mergeCell ref="M441:M446"/>
    <mergeCell ref="N441:N446"/>
    <mergeCell ref="O441:O446"/>
    <mergeCell ref="P441:P446"/>
    <mergeCell ref="AH447:AH448"/>
    <mergeCell ref="B441:B446"/>
    <mergeCell ref="C441:C446"/>
    <mergeCell ref="D441:D446"/>
    <mergeCell ref="E441:E446"/>
    <mergeCell ref="F441:F446"/>
    <mergeCell ref="G441:G446"/>
    <mergeCell ref="H441:H446"/>
    <mergeCell ref="I441:I446"/>
    <mergeCell ref="J441:J446"/>
    <mergeCell ref="AE441:AE446"/>
    <mergeCell ref="AF441:AF446"/>
    <mergeCell ref="AG441:AG446"/>
    <mergeCell ref="X439:X440"/>
    <mergeCell ref="Y439:Y440"/>
    <mergeCell ref="AD439:AD440"/>
    <mergeCell ref="AE439:AE440"/>
    <mergeCell ref="AF439:AF440"/>
    <mergeCell ref="AG439:AG440"/>
    <mergeCell ref="N439:N440"/>
    <mergeCell ref="O439:O440"/>
    <mergeCell ref="P439:P440"/>
    <mergeCell ref="Q439:Q440"/>
    <mergeCell ref="V439:V440"/>
    <mergeCell ref="W439:W440"/>
    <mergeCell ref="H439:H440"/>
    <mergeCell ref="I439:I440"/>
    <mergeCell ref="J439:J440"/>
    <mergeCell ref="K439:K440"/>
    <mergeCell ref="L439:L440"/>
    <mergeCell ref="M439:M440"/>
    <mergeCell ref="AH437:AH438"/>
    <mergeCell ref="B439:B440"/>
    <mergeCell ref="C439:C440"/>
    <mergeCell ref="D439:D440"/>
    <mergeCell ref="E439:E440"/>
    <mergeCell ref="F439:F440"/>
    <mergeCell ref="G439:G440"/>
    <mergeCell ref="Q437:Q438"/>
    <mergeCell ref="V437:V438"/>
    <mergeCell ref="W437:W438"/>
    <mergeCell ref="X437:X438"/>
    <mergeCell ref="Y437:Y438"/>
    <mergeCell ref="AD437:AD438"/>
    <mergeCell ref="K437:K438"/>
    <mergeCell ref="L437:L438"/>
    <mergeCell ref="M437:M438"/>
    <mergeCell ref="N437:N438"/>
    <mergeCell ref="O437:O438"/>
    <mergeCell ref="P437:P438"/>
    <mergeCell ref="AH439:AH440"/>
    <mergeCell ref="B437:B438"/>
    <mergeCell ref="C437:C438"/>
    <mergeCell ref="D437:D438"/>
    <mergeCell ref="E437:E438"/>
    <mergeCell ref="F437:F438"/>
    <mergeCell ref="G437:G438"/>
    <mergeCell ref="H437:H438"/>
    <mergeCell ref="I437:I438"/>
    <mergeCell ref="J437:J438"/>
    <mergeCell ref="AE437:AE438"/>
    <mergeCell ref="AF437:AF438"/>
    <mergeCell ref="AG437:AG438"/>
    <mergeCell ref="X434:X436"/>
    <mergeCell ref="Y434:Y436"/>
    <mergeCell ref="AD434:AD436"/>
    <mergeCell ref="AE434:AE436"/>
    <mergeCell ref="AF434:AF436"/>
    <mergeCell ref="AG434:AG436"/>
    <mergeCell ref="N434:N436"/>
    <mergeCell ref="O434:O436"/>
    <mergeCell ref="P434:P436"/>
    <mergeCell ref="Q434:Q436"/>
    <mergeCell ref="V434:V436"/>
    <mergeCell ref="W434:W436"/>
    <mergeCell ref="H434:H436"/>
    <mergeCell ref="I434:I436"/>
    <mergeCell ref="J434:J436"/>
    <mergeCell ref="K434:K436"/>
    <mergeCell ref="L434:L436"/>
    <mergeCell ref="M434:M436"/>
    <mergeCell ref="AH432:AH433"/>
    <mergeCell ref="B434:B436"/>
    <mergeCell ref="C434:C436"/>
    <mergeCell ref="D434:D436"/>
    <mergeCell ref="E434:E436"/>
    <mergeCell ref="F434:F436"/>
    <mergeCell ref="G434:G436"/>
    <mergeCell ref="Q432:Q433"/>
    <mergeCell ref="V432:V433"/>
    <mergeCell ref="W432:W433"/>
    <mergeCell ref="X432:X433"/>
    <mergeCell ref="Y432:Y433"/>
    <mergeCell ref="AD432:AD433"/>
    <mergeCell ref="K432:K433"/>
    <mergeCell ref="L432:L433"/>
    <mergeCell ref="M432:M433"/>
    <mergeCell ref="N432:N433"/>
    <mergeCell ref="O432:O433"/>
    <mergeCell ref="P432:P433"/>
    <mergeCell ref="AH434:AH436"/>
    <mergeCell ref="B432:B433"/>
    <mergeCell ref="C432:C433"/>
    <mergeCell ref="D432:D433"/>
    <mergeCell ref="E432:E433"/>
    <mergeCell ref="F432:F433"/>
    <mergeCell ref="G432:G433"/>
    <mergeCell ref="H432:H433"/>
    <mergeCell ref="I432:I433"/>
    <mergeCell ref="J432:J433"/>
    <mergeCell ref="AE432:AE433"/>
    <mergeCell ref="AF432:AF433"/>
    <mergeCell ref="AG432:AG433"/>
    <mergeCell ref="X429:X431"/>
    <mergeCell ref="Y429:Y431"/>
    <mergeCell ref="AD429:AD431"/>
    <mergeCell ref="AE429:AE431"/>
    <mergeCell ref="AF429:AF431"/>
    <mergeCell ref="AG429:AG431"/>
    <mergeCell ref="N429:N431"/>
    <mergeCell ref="O429:O431"/>
    <mergeCell ref="P429:P431"/>
    <mergeCell ref="Q429:Q431"/>
    <mergeCell ref="V429:V431"/>
    <mergeCell ref="W429:W431"/>
    <mergeCell ref="H429:H431"/>
    <mergeCell ref="I429:I431"/>
    <mergeCell ref="J429:J431"/>
    <mergeCell ref="K429:K431"/>
    <mergeCell ref="L429:L431"/>
    <mergeCell ref="M429:M431"/>
    <mergeCell ref="AH427:AH428"/>
    <mergeCell ref="B429:B431"/>
    <mergeCell ref="C429:C431"/>
    <mergeCell ref="D429:D431"/>
    <mergeCell ref="E429:E431"/>
    <mergeCell ref="F429:F431"/>
    <mergeCell ref="G429:G431"/>
    <mergeCell ref="Q427:Q428"/>
    <mergeCell ref="V427:V428"/>
    <mergeCell ref="W427:W428"/>
    <mergeCell ref="X427:X428"/>
    <mergeCell ref="Y427:Y428"/>
    <mergeCell ref="AD427:AD428"/>
    <mergeCell ref="K427:K428"/>
    <mergeCell ref="L427:L428"/>
    <mergeCell ref="M427:M428"/>
    <mergeCell ref="N427:N428"/>
    <mergeCell ref="O427:O428"/>
    <mergeCell ref="P427:P428"/>
    <mergeCell ref="AH429:AH431"/>
    <mergeCell ref="B427:B428"/>
    <mergeCell ref="C427:C428"/>
    <mergeCell ref="D427:D428"/>
    <mergeCell ref="E427:E428"/>
    <mergeCell ref="F427:F428"/>
    <mergeCell ref="G427:G428"/>
    <mergeCell ref="H427:H428"/>
    <mergeCell ref="I427:I428"/>
    <mergeCell ref="J427:J428"/>
    <mergeCell ref="AE427:AE428"/>
    <mergeCell ref="AF427:AF428"/>
    <mergeCell ref="AG427:AG428"/>
    <mergeCell ref="X425:X426"/>
    <mergeCell ref="Y425:Y426"/>
    <mergeCell ref="AD425:AD426"/>
    <mergeCell ref="AE425:AE426"/>
    <mergeCell ref="AF425:AF426"/>
    <mergeCell ref="AG425:AG426"/>
    <mergeCell ref="N425:N426"/>
    <mergeCell ref="O425:O426"/>
    <mergeCell ref="P425:P426"/>
    <mergeCell ref="Q425:Q426"/>
    <mergeCell ref="V425:V426"/>
    <mergeCell ref="W425:W426"/>
    <mergeCell ref="H425:H426"/>
    <mergeCell ref="I425:I426"/>
    <mergeCell ref="J425:J426"/>
    <mergeCell ref="K425:K426"/>
    <mergeCell ref="L425:L426"/>
    <mergeCell ref="M425:M426"/>
    <mergeCell ref="AH422:AH424"/>
    <mergeCell ref="B425:B426"/>
    <mergeCell ref="C425:C426"/>
    <mergeCell ref="D425:D426"/>
    <mergeCell ref="E425:E426"/>
    <mergeCell ref="F425:F426"/>
    <mergeCell ref="G425:G426"/>
    <mergeCell ref="Q422:Q424"/>
    <mergeCell ref="V422:V424"/>
    <mergeCell ref="W422:W424"/>
    <mergeCell ref="X422:X424"/>
    <mergeCell ref="Y422:Y424"/>
    <mergeCell ref="AD422:AD424"/>
    <mergeCell ref="K422:K424"/>
    <mergeCell ref="L422:L424"/>
    <mergeCell ref="M422:M424"/>
    <mergeCell ref="N422:N424"/>
    <mergeCell ref="O422:O424"/>
    <mergeCell ref="P422:P424"/>
    <mergeCell ref="AH425:AH426"/>
    <mergeCell ref="B422:B424"/>
    <mergeCell ref="C422:C424"/>
    <mergeCell ref="D422:D424"/>
    <mergeCell ref="E422:E424"/>
    <mergeCell ref="F422:F424"/>
    <mergeCell ref="G422:G424"/>
    <mergeCell ref="H422:H424"/>
    <mergeCell ref="I422:I424"/>
    <mergeCell ref="J422:J424"/>
    <mergeCell ref="AE422:AE424"/>
    <mergeCell ref="AF422:AF424"/>
    <mergeCell ref="AG422:AG424"/>
    <mergeCell ref="X419:X421"/>
    <mergeCell ref="Y419:Y421"/>
    <mergeCell ref="AD419:AD421"/>
    <mergeCell ref="AE419:AE421"/>
    <mergeCell ref="AF419:AF421"/>
    <mergeCell ref="AG419:AG421"/>
    <mergeCell ref="N419:N421"/>
    <mergeCell ref="O419:O421"/>
    <mergeCell ref="P419:P421"/>
    <mergeCell ref="Q419:Q421"/>
    <mergeCell ref="V419:V421"/>
    <mergeCell ref="W419:W421"/>
    <mergeCell ref="H419:H421"/>
    <mergeCell ref="I419:I421"/>
    <mergeCell ref="J419:J421"/>
    <mergeCell ref="K419:K421"/>
    <mergeCell ref="L419:L421"/>
    <mergeCell ref="M419:M421"/>
    <mergeCell ref="AH416:AH418"/>
    <mergeCell ref="B419:B421"/>
    <mergeCell ref="C419:C421"/>
    <mergeCell ref="D419:D421"/>
    <mergeCell ref="E419:E421"/>
    <mergeCell ref="F419:F421"/>
    <mergeCell ref="G419:G421"/>
    <mergeCell ref="Q416:Q418"/>
    <mergeCell ref="V416:V418"/>
    <mergeCell ref="W416:W418"/>
    <mergeCell ref="X416:X418"/>
    <mergeCell ref="Y416:Y418"/>
    <mergeCell ref="AD416:AD418"/>
    <mergeCell ref="K416:K418"/>
    <mergeCell ref="L416:L418"/>
    <mergeCell ref="M416:M418"/>
    <mergeCell ref="N416:N418"/>
    <mergeCell ref="O416:O418"/>
    <mergeCell ref="P416:P418"/>
    <mergeCell ref="AH419:AH421"/>
    <mergeCell ref="B416:B418"/>
    <mergeCell ref="C416:C418"/>
    <mergeCell ref="D416:D418"/>
    <mergeCell ref="E416:E418"/>
    <mergeCell ref="F416:F418"/>
    <mergeCell ref="G416:G418"/>
    <mergeCell ref="H416:H418"/>
    <mergeCell ref="I416:I418"/>
    <mergeCell ref="J416:J418"/>
    <mergeCell ref="AE416:AE418"/>
    <mergeCell ref="AF416:AF418"/>
    <mergeCell ref="AG416:AG418"/>
    <mergeCell ref="X411:X415"/>
    <mergeCell ref="Y411:Y415"/>
    <mergeCell ref="AD411:AD415"/>
    <mergeCell ref="AE411:AE415"/>
    <mergeCell ref="AF411:AF415"/>
    <mergeCell ref="AG411:AG415"/>
    <mergeCell ref="N411:N415"/>
    <mergeCell ref="O411:O415"/>
    <mergeCell ref="P411:P415"/>
    <mergeCell ref="Q411:Q415"/>
    <mergeCell ref="V411:V415"/>
    <mergeCell ref="W411:W415"/>
    <mergeCell ref="H411:H415"/>
    <mergeCell ref="I411:I415"/>
    <mergeCell ref="J411:J415"/>
    <mergeCell ref="K411:K415"/>
    <mergeCell ref="L411:L415"/>
    <mergeCell ref="M411:M415"/>
    <mergeCell ref="AH409:AH410"/>
    <mergeCell ref="B411:B415"/>
    <mergeCell ref="C411:C415"/>
    <mergeCell ref="D411:D415"/>
    <mergeCell ref="E411:E415"/>
    <mergeCell ref="F411:F415"/>
    <mergeCell ref="G411:G415"/>
    <mergeCell ref="Q409:Q410"/>
    <mergeCell ref="V409:V410"/>
    <mergeCell ref="W409:W410"/>
    <mergeCell ref="X409:X410"/>
    <mergeCell ref="Y409:Y410"/>
    <mergeCell ref="AD409:AD410"/>
    <mergeCell ref="K409:K410"/>
    <mergeCell ref="L409:L410"/>
    <mergeCell ref="M409:M410"/>
    <mergeCell ref="N409:N410"/>
    <mergeCell ref="O409:O410"/>
    <mergeCell ref="P409:P410"/>
    <mergeCell ref="AH411:AH415"/>
    <mergeCell ref="B409:B410"/>
    <mergeCell ref="C409:C410"/>
    <mergeCell ref="D409:D410"/>
    <mergeCell ref="E409:E410"/>
    <mergeCell ref="F409:F410"/>
    <mergeCell ref="G409:G410"/>
    <mergeCell ref="H409:H410"/>
    <mergeCell ref="I409:I410"/>
    <mergeCell ref="J409:J410"/>
    <mergeCell ref="AE409:AE410"/>
    <mergeCell ref="AF409:AF410"/>
    <mergeCell ref="AG409:AG410"/>
    <mergeCell ref="X405:X408"/>
    <mergeCell ref="Y405:Y408"/>
    <mergeCell ref="AD405:AD408"/>
    <mergeCell ref="AE405:AE408"/>
    <mergeCell ref="AF405:AF408"/>
    <mergeCell ref="AG405:AG408"/>
    <mergeCell ref="N405:N408"/>
    <mergeCell ref="O405:O408"/>
    <mergeCell ref="P405:P408"/>
    <mergeCell ref="Q405:Q408"/>
    <mergeCell ref="V405:V408"/>
    <mergeCell ref="W405:W408"/>
    <mergeCell ref="H405:H408"/>
    <mergeCell ref="I405:I408"/>
    <mergeCell ref="J405:J408"/>
    <mergeCell ref="K405:K408"/>
    <mergeCell ref="L405:L408"/>
    <mergeCell ref="M405:M408"/>
    <mergeCell ref="AH402:AH404"/>
    <mergeCell ref="B405:B408"/>
    <mergeCell ref="C405:C408"/>
    <mergeCell ref="D405:D408"/>
    <mergeCell ref="E405:E408"/>
    <mergeCell ref="F405:F408"/>
    <mergeCell ref="G405:G408"/>
    <mergeCell ref="Q402:Q404"/>
    <mergeCell ref="V402:V404"/>
    <mergeCell ref="W402:W404"/>
    <mergeCell ref="X402:X404"/>
    <mergeCell ref="Y402:Y404"/>
    <mergeCell ref="AD402:AD404"/>
    <mergeCell ref="K402:K404"/>
    <mergeCell ref="L402:L404"/>
    <mergeCell ref="M402:M404"/>
    <mergeCell ref="N402:N404"/>
    <mergeCell ref="O402:O404"/>
    <mergeCell ref="P402:P404"/>
    <mergeCell ref="AH405:AH408"/>
    <mergeCell ref="B402:B404"/>
    <mergeCell ref="C402:C404"/>
    <mergeCell ref="D402:D404"/>
    <mergeCell ref="E402:E404"/>
    <mergeCell ref="F402:F404"/>
    <mergeCell ref="G402:G404"/>
    <mergeCell ref="H402:H404"/>
    <mergeCell ref="I402:I404"/>
    <mergeCell ref="J402:J404"/>
    <mergeCell ref="AE402:AE404"/>
    <mergeCell ref="AF402:AF404"/>
    <mergeCell ref="AG402:AG404"/>
    <mergeCell ref="X399:X401"/>
    <mergeCell ref="Y399:Y401"/>
    <mergeCell ref="AD399:AD401"/>
    <mergeCell ref="AE399:AE401"/>
    <mergeCell ref="AF399:AF401"/>
    <mergeCell ref="AG399:AG401"/>
    <mergeCell ref="N399:N401"/>
    <mergeCell ref="O399:O401"/>
    <mergeCell ref="P399:P401"/>
    <mergeCell ref="Q399:Q401"/>
    <mergeCell ref="V399:V401"/>
    <mergeCell ref="W399:W401"/>
    <mergeCell ref="H399:H401"/>
    <mergeCell ref="I399:I401"/>
    <mergeCell ref="J399:J401"/>
    <mergeCell ref="K399:K401"/>
    <mergeCell ref="L399:L401"/>
    <mergeCell ref="M399:M401"/>
    <mergeCell ref="AH396:AH398"/>
    <mergeCell ref="B399:B401"/>
    <mergeCell ref="C399:C401"/>
    <mergeCell ref="D399:D401"/>
    <mergeCell ref="E399:E401"/>
    <mergeCell ref="F399:F401"/>
    <mergeCell ref="G399:G401"/>
    <mergeCell ref="Q396:Q398"/>
    <mergeCell ref="V396:V398"/>
    <mergeCell ref="W396:W398"/>
    <mergeCell ref="X396:X398"/>
    <mergeCell ref="Y396:Y398"/>
    <mergeCell ref="AD396:AD398"/>
    <mergeCell ref="K396:K398"/>
    <mergeCell ref="L396:L398"/>
    <mergeCell ref="M396:M398"/>
    <mergeCell ref="N396:N398"/>
    <mergeCell ref="O396:O398"/>
    <mergeCell ref="P396:P398"/>
    <mergeCell ref="AH399:AH401"/>
    <mergeCell ref="B396:B398"/>
    <mergeCell ref="C396:C398"/>
    <mergeCell ref="D396:D398"/>
    <mergeCell ref="E396:E398"/>
    <mergeCell ref="F396:F398"/>
    <mergeCell ref="G396:G398"/>
    <mergeCell ref="H396:H398"/>
    <mergeCell ref="I396:I398"/>
    <mergeCell ref="J396:J398"/>
    <mergeCell ref="AE396:AE398"/>
    <mergeCell ref="AF396:AF398"/>
    <mergeCell ref="AG396:AG398"/>
    <mergeCell ref="X393:X395"/>
    <mergeCell ref="Y393:Y395"/>
    <mergeCell ref="AD393:AD395"/>
    <mergeCell ref="AE393:AE395"/>
    <mergeCell ref="AF393:AF395"/>
    <mergeCell ref="AG393:AG395"/>
    <mergeCell ref="N393:N395"/>
    <mergeCell ref="O393:O395"/>
    <mergeCell ref="P393:P395"/>
    <mergeCell ref="Q393:Q395"/>
    <mergeCell ref="V393:V395"/>
    <mergeCell ref="W393:W395"/>
    <mergeCell ref="H393:H395"/>
    <mergeCell ref="I393:I395"/>
    <mergeCell ref="J393:J395"/>
    <mergeCell ref="K393:K395"/>
    <mergeCell ref="L393:L395"/>
    <mergeCell ref="M393:M395"/>
    <mergeCell ref="AH391:AH392"/>
    <mergeCell ref="B393:B395"/>
    <mergeCell ref="C393:C395"/>
    <mergeCell ref="D393:D395"/>
    <mergeCell ref="E393:E395"/>
    <mergeCell ref="F393:F395"/>
    <mergeCell ref="G393:G395"/>
    <mergeCell ref="Q391:Q392"/>
    <mergeCell ref="V391:V392"/>
    <mergeCell ref="W391:W392"/>
    <mergeCell ref="X391:X392"/>
    <mergeCell ref="Y391:Y392"/>
    <mergeCell ref="AD391:AD392"/>
    <mergeCell ref="K391:K392"/>
    <mergeCell ref="L391:L392"/>
    <mergeCell ref="M391:M392"/>
    <mergeCell ref="N391:N392"/>
    <mergeCell ref="O391:O392"/>
    <mergeCell ref="P391:P392"/>
    <mergeCell ref="AH393:AH395"/>
    <mergeCell ref="B391:B392"/>
    <mergeCell ref="C391:C392"/>
    <mergeCell ref="D391:D392"/>
    <mergeCell ref="E391:E392"/>
    <mergeCell ref="F391:F392"/>
    <mergeCell ref="G391:G392"/>
    <mergeCell ref="H391:H392"/>
    <mergeCell ref="I391:I392"/>
    <mergeCell ref="J391:J392"/>
    <mergeCell ref="AE391:AE392"/>
    <mergeCell ref="AF391:AF392"/>
    <mergeCell ref="AG391:AG392"/>
    <mergeCell ref="X388:X390"/>
    <mergeCell ref="Y388:Y390"/>
    <mergeCell ref="AD388:AD390"/>
    <mergeCell ref="AE388:AE390"/>
    <mergeCell ref="AF388:AF390"/>
    <mergeCell ref="AG388:AG390"/>
    <mergeCell ref="N388:N390"/>
    <mergeCell ref="O388:O390"/>
    <mergeCell ref="P388:P390"/>
    <mergeCell ref="Q388:Q390"/>
    <mergeCell ref="V388:V390"/>
    <mergeCell ref="W388:W390"/>
    <mergeCell ref="H388:H390"/>
    <mergeCell ref="I388:I390"/>
    <mergeCell ref="J388:J390"/>
    <mergeCell ref="K388:K390"/>
    <mergeCell ref="L388:L390"/>
    <mergeCell ref="M388:M390"/>
    <mergeCell ref="AH384:AH387"/>
    <mergeCell ref="B388:B390"/>
    <mergeCell ref="C388:C390"/>
    <mergeCell ref="D388:D390"/>
    <mergeCell ref="E388:E390"/>
    <mergeCell ref="F388:F390"/>
    <mergeCell ref="G388:G390"/>
    <mergeCell ref="Q384:Q387"/>
    <mergeCell ref="V384:V387"/>
    <mergeCell ref="W384:W387"/>
    <mergeCell ref="X384:X387"/>
    <mergeCell ref="Y384:Y387"/>
    <mergeCell ref="AD384:AD387"/>
    <mergeCell ref="K384:K387"/>
    <mergeCell ref="L384:L387"/>
    <mergeCell ref="M384:M387"/>
    <mergeCell ref="N384:N387"/>
    <mergeCell ref="O384:O387"/>
    <mergeCell ref="P384:P387"/>
    <mergeCell ref="AH388:AH390"/>
    <mergeCell ref="B384:B387"/>
    <mergeCell ref="C384:C387"/>
    <mergeCell ref="D384:D387"/>
    <mergeCell ref="E384:E387"/>
    <mergeCell ref="F384:F387"/>
    <mergeCell ref="G384:G387"/>
    <mergeCell ref="H384:H387"/>
    <mergeCell ref="I384:I387"/>
    <mergeCell ref="J384:J387"/>
    <mergeCell ref="AE384:AE387"/>
    <mergeCell ref="AF384:AF387"/>
    <mergeCell ref="AG384:AG387"/>
    <mergeCell ref="Y381:Y383"/>
    <mergeCell ref="AD381:AD383"/>
    <mergeCell ref="AE381:AE383"/>
    <mergeCell ref="AF381:AF383"/>
    <mergeCell ref="AG381:AG383"/>
    <mergeCell ref="N381:N383"/>
    <mergeCell ref="O381:O383"/>
    <mergeCell ref="P381:P383"/>
    <mergeCell ref="Q381:Q383"/>
    <mergeCell ref="V381:V383"/>
    <mergeCell ref="W381:W383"/>
    <mergeCell ref="H381:H383"/>
    <mergeCell ref="I381:I383"/>
    <mergeCell ref="J381:J383"/>
    <mergeCell ref="K381:K383"/>
    <mergeCell ref="L381:L383"/>
    <mergeCell ref="M381:M383"/>
    <mergeCell ref="AF378:AF380"/>
    <mergeCell ref="AG378:AG380"/>
    <mergeCell ref="AH378:AH380"/>
    <mergeCell ref="B381:B383"/>
    <mergeCell ref="C381:C383"/>
    <mergeCell ref="D381:D383"/>
    <mergeCell ref="E381:E383"/>
    <mergeCell ref="F381:F383"/>
    <mergeCell ref="G381:G383"/>
    <mergeCell ref="Q378:Q380"/>
    <mergeCell ref="V378:V380"/>
    <mergeCell ref="W378:W380"/>
    <mergeCell ref="X378:X380"/>
    <mergeCell ref="Y378:Y380"/>
    <mergeCell ref="AD378:AD380"/>
    <mergeCell ref="K378:K380"/>
    <mergeCell ref="L378:L380"/>
    <mergeCell ref="M378:M380"/>
    <mergeCell ref="N378:N380"/>
    <mergeCell ref="O378:O380"/>
    <mergeCell ref="P378:P380"/>
    <mergeCell ref="AH381:AH383"/>
    <mergeCell ref="B378:B380"/>
    <mergeCell ref="C378:C380"/>
    <mergeCell ref="D378:D380"/>
    <mergeCell ref="E378:E380"/>
    <mergeCell ref="F378:F380"/>
    <mergeCell ref="G378:G380"/>
    <mergeCell ref="H378:H380"/>
    <mergeCell ref="I378:I380"/>
    <mergeCell ref="J378:J380"/>
    <mergeCell ref="X381:X383"/>
    <mergeCell ref="X375:X377"/>
    <mergeCell ref="Y375:Y377"/>
    <mergeCell ref="AD375:AD377"/>
    <mergeCell ref="AE375:AE377"/>
    <mergeCell ref="AF375:AF377"/>
    <mergeCell ref="AG375:AG377"/>
    <mergeCell ref="N375:N377"/>
    <mergeCell ref="O375:O377"/>
    <mergeCell ref="P375:P377"/>
    <mergeCell ref="Q375:Q377"/>
    <mergeCell ref="V375:V377"/>
    <mergeCell ref="W375:W377"/>
    <mergeCell ref="H375:H377"/>
    <mergeCell ref="I375:I377"/>
    <mergeCell ref="J375:J377"/>
    <mergeCell ref="K375:K377"/>
    <mergeCell ref="L375:L377"/>
    <mergeCell ref="M375:M377"/>
    <mergeCell ref="B375:B377"/>
    <mergeCell ref="C375:C377"/>
    <mergeCell ref="D375:D377"/>
    <mergeCell ref="E375:E377"/>
    <mergeCell ref="AE378:AE380"/>
    <mergeCell ref="F375:F377"/>
    <mergeCell ref="G375:G377"/>
    <mergeCell ref="AE373:AE374"/>
    <mergeCell ref="AF373:AF374"/>
    <mergeCell ref="AG373:AG374"/>
    <mergeCell ref="AH373:AH374"/>
    <mergeCell ref="AI373:AI374"/>
    <mergeCell ref="AJ373:AJ374"/>
    <mergeCell ref="Q373:Q374"/>
    <mergeCell ref="V373:V374"/>
    <mergeCell ref="W373:W374"/>
    <mergeCell ref="X373:X374"/>
    <mergeCell ref="Y373:Y374"/>
    <mergeCell ref="AD373:AD374"/>
    <mergeCell ref="K373:K374"/>
    <mergeCell ref="L373:L374"/>
    <mergeCell ref="M373:M374"/>
    <mergeCell ref="N373:N374"/>
    <mergeCell ref="O373:O374"/>
    <mergeCell ref="P373:P374"/>
    <mergeCell ref="AH375:AH377"/>
    <mergeCell ref="B373:B374"/>
    <mergeCell ref="C373:C374"/>
    <mergeCell ref="D373:D374"/>
    <mergeCell ref="E373:E374"/>
    <mergeCell ref="F373:F374"/>
    <mergeCell ref="G373:G374"/>
    <mergeCell ref="H373:H374"/>
    <mergeCell ref="I373:I374"/>
    <mergeCell ref="J373:J374"/>
    <mergeCell ref="Y371:Y372"/>
    <mergeCell ref="AD371:AD372"/>
    <mergeCell ref="AE371:AE372"/>
    <mergeCell ref="AF371:AF372"/>
    <mergeCell ref="AG371:AG372"/>
    <mergeCell ref="AH371:AH372"/>
    <mergeCell ref="O371:O372"/>
    <mergeCell ref="P371:P372"/>
    <mergeCell ref="Q371:Q372"/>
    <mergeCell ref="V371:V372"/>
    <mergeCell ref="W371:W372"/>
    <mergeCell ref="X371:X372"/>
    <mergeCell ref="I371:I372"/>
    <mergeCell ref="J371:J372"/>
    <mergeCell ref="K371:K372"/>
    <mergeCell ref="L371:L372"/>
    <mergeCell ref="M371:M372"/>
    <mergeCell ref="N371:N372"/>
    <mergeCell ref="AG368:AG370"/>
    <mergeCell ref="AH368:AH370"/>
    <mergeCell ref="AI368:AI370"/>
    <mergeCell ref="B371:B372"/>
    <mergeCell ref="C371:C372"/>
    <mergeCell ref="D371:D372"/>
    <mergeCell ref="E371:E372"/>
    <mergeCell ref="F371:F372"/>
    <mergeCell ref="G371:G372"/>
    <mergeCell ref="H371:H372"/>
    <mergeCell ref="W368:W370"/>
    <mergeCell ref="X368:X370"/>
    <mergeCell ref="Y368:Y370"/>
    <mergeCell ref="AD368:AD370"/>
    <mergeCell ref="AE368:AE370"/>
    <mergeCell ref="AF368:AF370"/>
    <mergeCell ref="M368:M370"/>
    <mergeCell ref="N368:N370"/>
    <mergeCell ref="O368:O370"/>
    <mergeCell ref="P368:P370"/>
    <mergeCell ref="Q368:Q370"/>
    <mergeCell ref="V368:V370"/>
    <mergeCell ref="G368:G370"/>
    <mergeCell ref="H368:H370"/>
    <mergeCell ref="I368:I370"/>
    <mergeCell ref="J368:J370"/>
    <mergeCell ref="K368:K370"/>
    <mergeCell ref="L368:L370"/>
    <mergeCell ref="AI371:AI372"/>
    <mergeCell ref="B368:B370"/>
    <mergeCell ref="C368:C370"/>
    <mergeCell ref="D368:D370"/>
    <mergeCell ref="E368:E370"/>
    <mergeCell ref="F368:F370"/>
    <mergeCell ref="Q365:Q367"/>
    <mergeCell ref="V365:V367"/>
    <mergeCell ref="W365:W367"/>
    <mergeCell ref="X365:X367"/>
    <mergeCell ref="Y365:Y367"/>
    <mergeCell ref="AD365:AD367"/>
    <mergeCell ref="K365:K367"/>
    <mergeCell ref="L365:L367"/>
    <mergeCell ref="M365:M367"/>
    <mergeCell ref="N365:N367"/>
    <mergeCell ref="O365:O367"/>
    <mergeCell ref="P365:P367"/>
    <mergeCell ref="B365:B367"/>
    <mergeCell ref="C365:C367"/>
    <mergeCell ref="D365:D367"/>
    <mergeCell ref="E365:E367"/>
    <mergeCell ref="F365:F367"/>
    <mergeCell ref="G365:G367"/>
    <mergeCell ref="H365:H367"/>
    <mergeCell ref="I365:I367"/>
    <mergeCell ref="J365:J367"/>
    <mergeCell ref="AD362:AD364"/>
    <mergeCell ref="AE362:AE364"/>
    <mergeCell ref="AF362:AF364"/>
    <mergeCell ref="AG362:AG364"/>
    <mergeCell ref="AH362:AH364"/>
    <mergeCell ref="AI362:AI364"/>
    <mergeCell ref="P362:P364"/>
    <mergeCell ref="Q362:Q364"/>
    <mergeCell ref="V362:V364"/>
    <mergeCell ref="W362:W364"/>
    <mergeCell ref="X362:X364"/>
    <mergeCell ref="Y362:Y364"/>
    <mergeCell ref="J362:J364"/>
    <mergeCell ref="K362:K364"/>
    <mergeCell ref="L362:L364"/>
    <mergeCell ref="M362:M364"/>
    <mergeCell ref="N362:N364"/>
    <mergeCell ref="O362:O364"/>
    <mergeCell ref="AE365:AE367"/>
    <mergeCell ref="AF365:AF367"/>
    <mergeCell ref="AG365:AG367"/>
    <mergeCell ref="AH365:AH367"/>
    <mergeCell ref="AI365:AI367"/>
    <mergeCell ref="AI360:AI361"/>
    <mergeCell ref="AJ360:AJ361"/>
    <mergeCell ref="B362:B364"/>
    <mergeCell ref="C362:C364"/>
    <mergeCell ref="D362:D364"/>
    <mergeCell ref="E362:E364"/>
    <mergeCell ref="F362:F364"/>
    <mergeCell ref="G362:G364"/>
    <mergeCell ref="H362:H364"/>
    <mergeCell ref="I362:I364"/>
    <mergeCell ref="Y360:Y361"/>
    <mergeCell ref="AD360:AD361"/>
    <mergeCell ref="AE360:AE361"/>
    <mergeCell ref="AF360:AF361"/>
    <mergeCell ref="AG360:AG361"/>
    <mergeCell ref="AH360:AH361"/>
    <mergeCell ref="O360:O361"/>
    <mergeCell ref="P360:P361"/>
    <mergeCell ref="Q360:Q361"/>
    <mergeCell ref="V360:V361"/>
    <mergeCell ref="W360:W361"/>
    <mergeCell ref="X360:X361"/>
    <mergeCell ref="I360:I361"/>
    <mergeCell ref="J360:J361"/>
    <mergeCell ref="K360:K361"/>
    <mergeCell ref="L360:L361"/>
    <mergeCell ref="M360:M361"/>
    <mergeCell ref="N360:N361"/>
    <mergeCell ref="AJ362:AJ364"/>
    <mergeCell ref="B360:B361"/>
    <mergeCell ref="C360:C361"/>
    <mergeCell ref="D360:D361"/>
    <mergeCell ref="E360:E361"/>
    <mergeCell ref="F360:F361"/>
    <mergeCell ref="G360:G361"/>
    <mergeCell ref="H360:H361"/>
    <mergeCell ref="X357:X359"/>
    <mergeCell ref="Y357:Y359"/>
    <mergeCell ref="AD357:AD359"/>
    <mergeCell ref="AE357:AE359"/>
    <mergeCell ref="AF357:AF359"/>
    <mergeCell ref="AG357:AG359"/>
    <mergeCell ref="N357:N359"/>
    <mergeCell ref="O357:O359"/>
    <mergeCell ref="P357:P359"/>
    <mergeCell ref="Q357:Q359"/>
    <mergeCell ref="V357:V359"/>
    <mergeCell ref="W357:W359"/>
    <mergeCell ref="H357:H359"/>
    <mergeCell ref="I357:I359"/>
    <mergeCell ref="J357:J359"/>
    <mergeCell ref="K357:K359"/>
    <mergeCell ref="L357:L359"/>
    <mergeCell ref="M357:M359"/>
    <mergeCell ref="B357:B359"/>
    <mergeCell ref="C357:C359"/>
    <mergeCell ref="D357:D359"/>
    <mergeCell ref="E357:E359"/>
    <mergeCell ref="F357:F359"/>
    <mergeCell ref="G357:G359"/>
    <mergeCell ref="AE352:AE356"/>
    <mergeCell ref="AF352:AF356"/>
    <mergeCell ref="AG352:AG356"/>
    <mergeCell ref="AH352:AH356"/>
    <mergeCell ref="AI352:AI356"/>
    <mergeCell ref="AJ352:AJ356"/>
    <mergeCell ref="Q352:Q356"/>
    <mergeCell ref="V352:V356"/>
    <mergeCell ref="W352:W356"/>
    <mergeCell ref="X352:X356"/>
    <mergeCell ref="Y352:Y356"/>
    <mergeCell ref="AD352:AD356"/>
    <mergeCell ref="K352:K356"/>
    <mergeCell ref="L352:L356"/>
    <mergeCell ref="M352:M356"/>
    <mergeCell ref="N352:N356"/>
    <mergeCell ref="O352:O356"/>
    <mergeCell ref="P352:P356"/>
    <mergeCell ref="AH357:AH359"/>
    <mergeCell ref="AI357:AI359"/>
    <mergeCell ref="AJ357:AJ359"/>
    <mergeCell ref="B352:B356"/>
    <mergeCell ref="C352:C356"/>
    <mergeCell ref="D352:D356"/>
    <mergeCell ref="E352:E356"/>
    <mergeCell ref="F352:F356"/>
    <mergeCell ref="G352:G356"/>
    <mergeCell ref="H352:H356"/>
    <mergeCell ref="I352:I356"/>
    <mergeCell ref="J352:J356"/>
    <mergeCell ref="AD350:AD351"/>
    <mergeCell ref="AE350:AE351"/>
    <mergeCell ref="AF350:AF351"/>
    <mergeCell ref="AG350:AG351"/>
    <mergeCell ref="AH350:AH351"/>
    <mergeCell ref="AI350:AI351"/>
    <mergeCell ref="P350:P351"/>
    <mergeCell ref="Q350:Q351"/>
    <mergeCell ref="V350:V351"/>
    <mergeCell ref="W350:W351"/>
    <mergeCell ref="X350:X351"/>
    <mergeCell ref="Y350:Y351"/>
    <mergeCell ref="J350:J351"/>
    <mergeCell ref="K350:K351"/>
    <mergeCell ref="L350:L351"/>
    <mergeCell ref="M350:M351"/>
    <mergeCell ref="N350:N351"/>
    <mergeCell ref="O350:O351"/>
    <mergeCell ref="AI346:AI349"/>
    <mergeCell ref="AJ346:AJ349"/>
    <mergeCell ref="B350:B351"/>
    <mergeCell ref="C350:C351"/>
    <mergeCell ref="D350:D351"/>
    <mergeCell ref="E350:E351"/>
    <mergeCell ref="F350:F351"/>
    <mergeCell ref="G350:G351"/>
    <mergeCell ref="H350:H351"/>
    <mergeCell ref="I350:I351"/>
    <mergeCell ref="Y346:Y349"/>
    <mergeCell ref="AD346:AD349"/>
    <mergeCell ref="AE346:AE349"/>
    <mergeCell ref="AF346:AF349"/>
    <mergeCell ref="AG346:AG349"/>
    <mergeCell ref="AH346:AH349"/>
    <mergeCell ref="O346:O349"/>
    <mergeCell ref="P346:P349"/>
    <mergeCell ref="Q346:Q349"/>
    <mergeCell ref="V346:V349"/>
    <mergeCell ref="W346:W349"/>
    <mergeCell ref="X346:X349"/>
    <mergeCell ref="I346:I349"/>
    <mergeCell ref="J346:J349"/>
    <mergeCell ref="K346:K349"/>
    <mergeCell ref="L346:L349"/>
    <mergeCell ref="M346:M349"/>
    <mergeCell ref="N346:N349"/>
    <mergeCell ref="AJ350:AJ351"/>
    <mergeCell ref="B346:B349"/>
    <mergeCell ref="C346:C349"/>
    <mergeCell ref="D346:D349"/>
    <mergeCell ref="E346:E349"/>
    <mergeCell ref="F346:F349"/>
    <mergeCell ref="G346:G349"/>
    <mergeCell ref="H346:H349"/>
    <mergeCell ref="X342:X345"/>
    <mergeCell ref="Y342:Y345"/>
    <mergeCell ref="AD342:AD345"/>
    <mergeCell ref="AE342:AE345"/>
    <mergeCell ref="AF342:AF345"/>
    <mergeCell ref="AG342:AG345"/>
    <mergeCell ref="N342:N345"/>
    <mergeCell ref="O342:O345"/>
    <mergeCell ref="P342:P345"/>
    <mergeCell ref="Q342:Q345"/>
    <mergeCell ref="V342:V345"/>
    <mergeCell ref="W342:W345"/>
    <mergeCell ref="H342:H345"/>
    <mergeCell ref="I342:I345"/>
    <mergeCell ref="J342:J345"/>
    <mergeCell ref="K342:K345"/>
    <mergeCell ref="L342:L345"/>
    <mergeCell ref="M342:M345"/>
    <mergeCell ref="B334:B338"/>
    <mergeCell ref="C334:C338"/>
    <mergeCell ref="D334:D338"/>
    <mergeCell ref="E334:E338"/>
    <mergeCell ref="B342:B345"/>
    <mergeCell ref="C342:C345"/>
    <mergeCell ref="D342:D345"/>
    <mergeCell ref="E342:E345"/>
    <mergeCell ref="F342:F345"/>
    <mergeCell ref="G342:G345"/>
    <mergeCell ref="AE339:AE341"/>
    <mergeCell ref="AF339:AF341"/>
    <mergeCell ref="AG339:AG341"/>
    <mergeCell ref="AH339:AH341"/>
    <mergeCell ref="AI339:AI341"/>
    <mergeCell ref="AJ339:AJ341"/>
    <mergeCell ref="Q339:Q341"/>
    <mergeCell ref="V339:V341"/>
    <mergeCell ref="W339:W341"/>
    <mergeCell ref="X339:X341"/>
    <mergeCell ref="Y339:Y341"/>
    <mergeCell ref="AD339:AD341"/>
    <mergeCell ref="K339:K341"/>
    <mergeCell ref="L339:L341"/>
    <mergeCell ref="M339:M341"/>
    <mergeCell ref="N339:N341"/>
    <mergeCell ref="O339:O341"/>
    <mergeCell ref="P339:P341"/>
    <mergeCell ref="AH342:AH345"/>
    <mergeCell ref="AI342:AI345"/>
    <mergeCell ref="AJ342:AJ345"/>
    <mergeCell ref="I332:I333"/>
    <mergeCell ref="J332:J333"/>
    <mergeCell ref="K332:K333"/>
    <mergeCell ref="L332:L333"/>
    <mergeCell ref="AI334:AI338"/>
    <mergeCell ref="B339:B341"/>
    <mergeCell ref="C339:C341"/>
    <mergeCell ref="D339:D341"/>
    <mergeCell ref="E339:E341"/>
    <mergeCell ref="F339:F341"/>
    <mergeCell ref="G339:G341"/>
    <mergeCell ref="H339:H341"/>
    <mergeCell ref="I339:I341"/>
    <mergeCell ref="J339:J341"/>
    <mergeCell ref="Y334:Y338"/>
    <mergeCell ref="AD334:AD338"/>
    <mergeCell ref="AE334:AE338"/>
    <mergeCell ref="AF334:AF338"/>
    <mergeCell ref="AG334:AG338"/>
    <mergeCell ref="AH334:AH338"/>
    <mergeCell ref="O334:O338"/>
    <mergeCell ref="P334:P338"/>
    <mergeCell ref="Q334:Q338"/>
    <mergeCell ref="V334:V338"/>
    <mergeCell ref="W334:W338"/>
    <mergeCell ref="X334:X338"/>
    <mergeCell ref="I334:I338"/>
    <mergeCell ref="J334:J338"/>
    <mergeCell ref="K334:K338"/>
    <mergeCell ref="L334:L338"/>
    <mergeCell ref="M334:M338"/>
    <mergeCell ref="N334:N338"/>
    <mergeCell ref="P329:P331"/>
    <mergeCell ref="AG332:AG333"/>
    <mergeCell ref="AH332:AH333"/>
    <mergeCell ref="AI332:AI333"/>
    <mergeCell ref="B329:B331"/>
    <mergeCell ref="C329:C331"/>
    <mergeCell ref="D329:D331"/>
    <mergeCell ref="E329:E331"/>
    <mergeCell ref="F329:F331"/>
    <mergeCell ref="G329:G331"/>
    <mergeCell ref="H329:H331"/>
    <mergeCell ref="I329:I331"/>
    <mergeCell ref="J329:J331"/>
    <mergeCell ref="AE329:AE331"/>
    <mergeCell ref="AF329:AF331"/>
    <mergeCell ref="F334:F338"/>
    <mergeCell ref="G334:G338"/>
    <mergeCell ref="H334:H338"/>
    <mergeCell ref="W332:W333"/>
    <mergeCell ref="X332:X333"/>
    <mergeCell ref="Y332:Y333"/>
    <mergeCell ref="AD332:AD333"/>
    <mergeCell ref="AE332:AE333"/>
    <mergeCell ref="AF332:AF333"/>
    <mergeCell ref="M332:M333"/>
    <mergeCell ref="N332:N333"/>
    <mergeCell ref="O332:O333"/>
    <mergeCell ref="P332:P333"/>
    <mergeCell ref="Q332:Q333"/>
    <mergeCell ref="V332:V333"/>
    <mergeCell ref="G332:G333"/>
    <mergeCell ref="H332:H333"/>
    <mergeCell ref="AF326:AF327"/>
    <mergeCell ref="AG326:AG327"/>
    <mergeCell ref="AH326:AH327"/>
    <mergeCell ref="O326:O327"/>
    <mergeCell ref="P326:P327"/>
    <mergeCell ref="Q326:Q327"/>
    <mergeCell ref="V326:V327"/>
    <mergeCell ref="W326:W327"/>
    <mergeCell ref="X326:X327"/>
    <mergeCell ref="I326:I327"/>
    <mergeCell ref="J326:J327"/>
    <mergeCell ref="K326:K327"/>
    <mergeCell ref="L326:L327"/>
    <mergeCell ref="M326:M327"/>
    <mergeCell ref="N326:N327"/>
    <mergeCell ref="AI329:AI331"/>
    <mergeCell ref="B332:B333"/>
    <mergeCell ref="C332:C333"/>
    <mergeCell ref="D332:D333"/>
    <mergeCell ref="E332:E333"/>
    <mergeCell ref="F332:F333"/>
    <mergeCell ref="Q329:Q331"/>
    <mergeCell ref="V329:V331"/>
    <mergeCell ref="W329:W331"/>
    <mergeCell ref="X329:X331"/>
    <mergeCell ref="Y329:Y331"/>
    <mergeCell ref="AD329:AD331"/>
    <mergeCell ref="K329:K331"/>
    <mergeCell ref="L329:L331"/>
    <mergeCell ref="M329:M331"/>
    <mergeCell ref="N329:N331"/>
    <mergeCell ref="O329:O331"/>
    <mergeCell ref="AG329:AG331"/>
    <mergeCell ref="AH329:AH331"/>
    <mergeCell ref="AI324:AI325"/>
    <mergeCell ref="B326:B327"/>
    <mergeCell ref="C326:C327"/>
    <mergeCell ref="D326:D327"/>
    <mergeCell ref="E326:E327"/>
    <mergeCell ref="F326:F327"/>
    <mergeCell ref="G326:G327"/>
    <mergeCell ref="H326:H327"/>
    <mergeCell ref="W324:W325"/>
    <mergeCell ref="X324:X325"/>
    <mergeCell ref="Y324:Y325"/>
    <mergeCell ref="AD324:AD325"/>
    <mergeCell ref="AE324:AE325"/>
    <mergeCell ref="AF324:AF325"/>
    <mergeCell ref="M324:M325"/>
    <mergeCell ref="N324:N325"/>
    <mergeCell ref="O324:O325"/>
    <mergeCell ref="P324:P325"/>
    <mergeCell ref="Q324:Q325"/>
    <mergeCell ref="V324:V325"/>
    <mergeCell ref="G324:G325"/>
    <mergeCell ref="H324:H325"/>
    <mergeCell ref="I324:I325"/>
    <mergeCell ref="J324:J325"/>
    <mergeCell ref="K324:K325"/>
    <mergeCell ref="L324:L325"/>
    <mergeCell ref="AI326:AI327"/>
    <mergeCell ref="Y326:Y327"/>
    <mergeCell ref="AD326:AD327"/>
    <mergeCell ref="AE326:AE327"/>
    <mergeCell ref="AG320:AG323"/>
    <mergeCell ref="AH320:AH323"/>
    <mergeCell ref="B324:B325"/>
    <mergeCell ref="C324:C325"/>
    <mergeCell ref="D324:D325"/>
    <mergeCell ref="E324:E325"/>
    <mergeCell ref="F324:F325"/>
    <mergeCell ref="P320:P323"/>
    <mergeCell ref="Q320:Q323"/>
    <mergeCell ref="V320:V323"/>
    <mergeCell ref="W320:W323"/>
    <mergeCell ref="X320:X323"/>
    <mergeCell ref="Y320:Y323"/>
    <mergeCell ref="J320:J323"/>
    <mergeCell ref="K320:K323"/>
    <mergeCell ref="L320:L323"/>
    <mergeCell ref="M320:M323"/>
    <mergeCell ref="N320:N323"/>
    <mergeCell ref="O320:O323"/>
    <mergeCell ref="AG324:AG325"/>
    <mergeCell ref="AH324:AH325"/>
    <mergeCell ref="B320:B323"/>
    <mergeCell ref="C320:C323"/>
    <mergeCell ref="D320:D323"/>
    <mergeCell ref="E320:E323"/>
    <mergeCell ref="F320:F323"/>
    <mergeCell ref="G320:G323"/>
    <mergeCell ref="H320:H323"/>
    <mergeCell ref="I320:I323"/>
    <mergeCell ref="AD320:AD323"/>
    <mergeCell ref="AE320:AE323"/>
    <mergeCell ref="AF320:AF323"/>
    <mergeCell ref="W316:W319"/>
    <mergeCell ref="X316:X319"/>
    <mergeCell ref="Y316:Y319"/>
    <mergeCell ref="AD316:AD319"/>
    <mergeCell ref="AE316:AE319"/>
    <mergeCell ref="AF316:AF319"/>
    <mergeCell ref="M316:M319"/>
    <mergeCell ref="N316:N319"/>
    <mergeCell ref="O316:O319"/>
    <mergeCell ref="P316:P319"/>
    <mergeCell ref="Q316:Q319"/>
    <mergeCell ref="V316:V319"/>
    <mergeCell ref="G316:G319"/>
    <mergeCell ref="H316:H319"/>
    <mergeCell ref="I316:I319"/>
    <mergeCell ref="J316:J319"/>
    <mergeCell ref="K316:K319"/>
    <mergeCell ref="L316:L319"/>
    <mergeCell ref="AG312:AG315"/>
    <mergeCell ref="AH312:AH315"/>
    <mergeCell ref="B316:B319"/>
    <mergeCell ref="C316:C319"/>
    <mergeCell ref="D316:D319"/>
    <mergeCell ref="E316:E319"/>
    <mergeCell ref="F316:F319"/>
    <mergeCell ref="P312:P315"/>
    <mergeCell ref="Q312:Q315"/>
    <mergeCell ref="V312:V315"/>
    <mergeCell ref="W312:W315"/>
    <mergeCell ref="X312:X315"/>
    <mergeCell ref="Y312:Y315"/>
    <mergeCell ref="J312:J315"/>
    <mergeCell ref="K312:K315"/>
    <mergeCell ref="L312:L315"/>
    <mergeCell ref="M312:M315"/>
    <mergeCell ref="N312:N315"/>
    <mergeCell ref="O312:O315"/>
    <mergeCell ref="AG316:AG319"/>
    <mergeCell ref="AH316:AH319"/>
    <mergeCell ref="B312:B315"/>
    <mergeCell ref="C312:C315"/>
    <mergeCell ref="D312:D315"/>
    <mergeCell ref="E312:E315"/>
    <mergeCell ref="F312:F315"/>
    <mergeCell ref="G312:G315"/>
    <mergeCell ref="H312:H315"/>
    <mergeCell ref="I312:I315"/>
    <mergeCell ref="AD312:AD315"/>
    <mergeCell ref="AE312:AE315"/>
    <mergeCell ref="AF312:AF315"/>
    <mergeCell ref="W309:W311"/>
    <mergeCell ref="X309:X311"/>
    <mergeCell ref="Y309:Y311"/>
    <mergeCell ref="AD309:AD311"/>
    <mergeCell ref="AE309:AE311"/>
    <mergeCell ref="AF309:AF311"/>
    <mergeCell ref="M309:M311"/>
    <mergeCell ref="N309:N311"/>
    <mergeCell ref="O309:O311"/>
    <mergeCell ref="P309:P311"/>
    <mergeCell ref="Q309:Q311"/>
    <mergeCell ref="V309:V311"/>
    <mergeCell ref="G309:G311"/>
    <mergeCell ref="H309:H311"/>
    <mergeCell ref="I309:I311"/>
    <mergeCell ref="J309:J311"/>
    <mergeCell ref="K309:K311"/>
    <mergeCell ref="L309:L311"/>
    <mergeCell ref="AG306:AG308"/>
    <mergeCell ref="AH306:AH308"/>
    <mergeCell ref="B309:B311"/>
    <mergeCell ref="C309:C311"/>
    <mergeCell ref="D309:D311"/>
    <mergeCell ref="E309:E311"/>
    <mergeCell ref="F309:F311"/>
    <mergeCell ref="P306:P308"/>
    <mergeCell ref="Q306:Q308"/>
    <mergeCell ref="V306:V308"/>
    <mergeCell ref="W306:W308"/>
    <mergeCell ref="X306:X308"/>
    <mergeCell ref="Y306:Y308"/>
    <mergeCell ref="J306:J308"/>
    <mergeCell ref="K306:K308"/>
    <mergeCell ref="L306:L308"/>
    <mergeCell ref="M306:M308"/>
    <mergeCell ref="N306:N308"/>
    <mergeCell ref="O306:O308"/>
    <mergeCell ref="AG309:AG311"/>
    <mergeCell ref="AH309:AH311"/>
    <mergeCell ref="B306:B308"/>
    <mergeCell ref="C306:C308"/>
    <mergeCell ref="D306:D308"/>
    <mergeCell ref="E306:E308"/>
    <mergeCell ref="F306:F308"/>
    <mergeCell ref="G306:G308"/>
    <mergeCell ref="H306:H308"/>
    <mergeCell ref="I306:I308"/>
    <mergeCell ref="AD306:AD308"/>
    <mergeCell ref="AE306:AE308"/>
    <mergeCell ref="AF306:AF308"/>
    <mergeCell ref="W304:W305"/>
    <mergeCell ref="X304:X305"/>
    <mergeCell ref="Y304:Y305"/>
    <mergeCell ref="AD304:AD305"/>
    <mergeCell ref="AE304:AE305"/>
    <mergeCell ref="AF304:AF305"/>
    <mergeCell ref="M304:M305"/>
    <mergeCell ref="N304:N305"/>
    <mergeCell ref="O304:O305"/>
    <mergeCell ref="P304:P305"/>
    <mergeCell ref="Q304:Q305"/>
    <mergeCell ref="V304:V305"/>
    <mergeCell ref="G304:G305"/>
    <mergeCell ref="H304:H305"/>
    <mergeCell ref="I304:I305"/>
    <mergeCell ref="J304:J305"/>
    <mergeCell ref="K304:K305"/>
    <mergeCell ref="L304:L305"/>
    <mergeCell ref="AG301:AG303"/>
    <mergeCell ref="AH301:AH303"/>
    <mergeCell ref="B304:B305"/>
    <mergeCell ref="C304:C305"/>
    <mergeCell ref="D304:D305"/>
    <mergeCell ref="E304:E305"/>
    <mergeCell ref="F304:F305"/>
    <mergeCell ref="P301:P303"/>
    <mergeCell ref="Q301:Q303"/>
    <mergeCell ref="V301:V303"/>
    <mergeCell ref="W301:W303"/>
    <mergeCell ref="X301:X303"/>
    <mergeCell ref="Y301:Y303"/>
    <mergeCell ref="J301:J303"/>
    <mergeCell ref="K301:K303"/>
    <mergeCell ref="L301:L303"/>
    <mergeCell ref="M301:M303"/>
    <mergeCell ref="N301:N303"/>
    <mergeCell ref="O301:O303"/>
    <mergeCell ref="AG304:AG305"/>
    <mergeCell ref="AH304:AH305"/>
    <mergeCell ref="B301:B303"/>
    <mergeCell ref="C301:C303"/>
    <mergeCell ref="D301:D303"/>
    <mergeCell ref="E301:E303"/>
    <mergeCell ref="F301:F303"/>
    <mergeCell ref="G301:G303"/>
    <mergeCell ref="H301:H303"/>
    <mergeCell ref="I301:I303"/>
    <mergeCell ref="AD301:AD303"/>
    <mergeCell ref="AE301:AE303"/>
    <mergeCell ref="AF301:AF303"/>
    <mergeCell ref="W298:W300"/>
    <mergeCell ref="X298:X300"/>
    <mergeCell ref="Y298:Y300"/>
    <mergeCell ref="AD298:AD300"/>
    <mergeCell ref="AE298:AE300"/>
    <mergeCell ref="AF298:AF300"/>
    <mergeCell ref="M298:M300"/>
    <mergeCell ref="N298:N300"/>
    <mergeCell ref="O298:O300"/>
    <mergeCell ref="P298:P300"/>
    <mergeCell ref="Q298:Q300"/>
    <mergeCell ref="V298:V300"/>
    <mergeCell ref="G298:G300"/>
    <mergeCell ref="H298:H300"/>
    <mergeCell ref="I298:I300"/>
    <mergeCell ref="J298:J300"/>
    <mergeCell ref="K298:K300"/>
    <mergeCell ref="L298:L300"/>
    <mergeCell ref="AG295:AG297"/>
    <mergeCell ref="AH295:AH297"/>
    <mergeCell ref="B298:B300"/>
    <mergeCell ref="C298:C300"/>
    <mergeCell ref="D298:D300"/>
    <mergeCell ref="E298:E300"/>
    <mergeCell ref="F298:F300"/>
    <mergeCell ref="P295:P297"/>
    <mergeCell ref="Q295:Q297"/>
    <mergeCell ref="V295:V297"/>
    <mergeCell ref="W295:W297"/>
    <mergeCell ref="X295:X297"/>
    <mergeCell ref="Y295:Y297"/>
    <mergeCell ref="J295:J297"/>
    <mergeCell ref="K295:K297"/>
    <mergeCell ref="L295:L297"/>
    <mergeCell ref="M295:M297"/>
    <mergeCell ref="N295:N297"/>
    <mergeCell ref="O295:O297"/>
    <mergeCell ref="AG298:AG300"/>
    <mergeCell ref="AH298:AH300"/>
    <mergeCell ref="B295:B297"/>
    <mergeCell ref="C295:C297"/>
    <mergeCell ref="D295:D297"/>
    <mergeCell ref="E295:E297"/>
    <mergeCell ref="F295:F297"/>
    <mergeCell ref="G295:G297"/>
    <mergeCell ref="H295:H297"/>
    <mergeCell ref="I295:I297"/>
    <mergeCell ref="AD295:AD297"/>
    <mergeCell ref="AE295:AE297"/>
    <mergeCell ref="AF295:AF297"/>
    <mergeCell ref="W291:W294"/>
    <mergeCell ref="X291:X294"/>
    <mergeCell ref="Y291:Y294"/>
    <mergeCell ref="AD291:AD294"/>
    <mergeCell ref="AE291:AE294"/>
    <mergeCell ref="AF291:AF294"/>
    <mergeCell ref="M291:M294"/>
    <mergeCell ref="N291:N294"/>
    <mergeCell ref="O291:O294"/>
    <mergeCell ref="P291:P294"/>
    <mergeCell ref="Q291:Q294"/>
    <mergeCell ref="V291:V294"/>
    <mergeCell ref="G291:G294"/>
    <mergeCell ref="H291:H294"/>
    <mergeCell ref="I291:I294"/>
    <mergeCell ref="J291:J294"/>
    <mergeCell ref="K291:K294"/>
    <mergeCell ref="L291:L294"/>
    <mergeCell ref="AG287:AG290"/>
    <mergeCell ref="AH287:AH290"/>
    <mergeCell ref="B291:B294"/>
    <mergeCell ref="C291:C294"/>
    <mergeCell ref="D291:D294"/>
    <mergeCell ref="E291:E294"/>
    <mergeCell ref="F291:F294"/>
    <mergeCell ref="P287:P290"/>
    <mergeCell ref="Q287:Q290"/>
    <mergeCell ref="V287:V290"/>
    <mergeCell ref="W287:W290"/>
    <mergeCell ref="X287:X290"/>
    <mergeCell ref="Y287:Y290"/>
    <mergeCell ref="J287:J290"/>
    <mergeCell ref="K287:K290"/>
    <mergeCell ref="L287:L290"/>
    <mergeCell ref="M287:M290"/>
    <mergeCell ref="N287:N290"/>
    <mergeCell ref="O287:O290"/>
    <mergeCell ref="AG291:AG294"/>
    <mergeCell ref="AH291:AH294"/>
    <mergeCell ref="B287:B290"/>
    <mergeCell ref="C287:C290"/>
    <mergeCell ref="D287:D290"/>
    <mergeCell ref="E287:E290"/>
    <mergeCell ref="F287:F290"/>
    <mergeCell ref="G287:G290"/>
    <mergeCell ref="H287:H290"/>
    <mergeCell ref="I287:I290"/>
    <mergeCell ref="AD287:AD290"/>
    <mergeCell ref="AE287:AE290"/>
    <mergeCell ref="AF287:AF290"/>
    <mergeCell ref="W284:W286"/>
    <mergeCell ref="X284:X286"/>
    <mergeCell ref="Y284:Y286"/>
    <mergeCell ref="AD284:AD286"/>
    <mergeCell ref="AE284:AE286"/>
    <mergeCell ref="AF284:AF286"/>
    <mergeCell ref="M284:M286"/>
    <mergeCell ref="N284:N286"/>
    <mergeCell ref="O284:O286"/>
    <mergeCell ref="P284:P286"/>
    <mergeCell ref="Q284:Q286"/>
    <mergeCell ref="V284:V286"/>
    <mergeCell ref="G284:G286"/>
    <mergeCell ref="H284:H286"/>
    <mergeCell ref="I284:I286"/>
    <mergeCell ref="J284:J286"/>
    <mergeCell ref="K284:K286"/>
    <mergeCell ref="L284:L286"/>
    <mergeCell ref="AG280:AG283"/>
    <mergeCell ref="AH280:AH283"/>
    <mergeCell ref="B284:B286"/>
    <mergeCell ref="C284:C286"/>
    <mergeCell ref="D284:D286"/>
    <mergeCell ref="E284:E286"/>
    <mergeCell ref="F284:F286"/>
    <mergeCell ref="P280:P283"/>
    <mergeCell ref="Q280:Q283"/>
    <mergeCell ref="V280:V283"/>
    <mergeCell ref="W280:W283"/>
    <mergeCell ref="X280:X283"/>
    <mergeCell ref="Y280:Y283"/>
    <mergeCell ref="J280:J283"/>
    <mergeCell ref="K280:K283"/>
    <mergeCell ref="L280:L283"/>
    <mergeCell ref="M280:M283"/>
    <mergeCell ref="N280:N283"/>
    <mergeCell ref="O280:O283"/>
    <mergeCell ref="AG284:AG286"/>
    <mergeCell ref="AH284:AH286"/>
    <mergeCell ref="B280:B283"/>
    <mergeCell ref="C280:C283"/>
    <mergeCell ref="D280:D283"/>
    <mergeCell ref="E280:E283"/>
    <mergeCell ref="F280:F283"/>
    <mergeCell ref="G280:G283"/>
    <mergeCell ref="H280:H283"/>
    <mergeCell ref="I280:I283"/>
    <mergeCell ref="AD280:AD283"/>
    <mergeCell ref="AE280:AE283"/>
    <mergeCell ref="AF280:AF283"/>
    <mergeCell ref="X276:X279"/>
    <mergeCell ref="Y276:Y279"/>
    <mergeCell ref="AA276:AA279"/>
    <mergeCell ref="AD276:AD279"/>
    <mergeCell ref="AE276:AE279"/>
    <mergeCell ref="AF276:AF279"/>
    <mergeCell ref="N276:N279"/>
    <mergeCell ref="O276:O279"/>
    <mergeCell ref="P276:P279"/>
    <mergeCell ref="Q276:Q279"/>
    <mergeCell ref="V276:V279"/>
    <mergeCell ref="W276:W279"/>
    <mergeCell ref="H276:H279"/>
    <mergeCell ref="I276:I279"/>
    <mergeCell ref="J276:J279"/>
    <mergeCell ref="K276:K279"/>
    <mergeCell ref="L276:L279"/>
    <mergeCell ref="M276:M279"/>
    <mergeCell ref="AH274:AH275"/>
    <mergeCell ref="B276:B279"/>
    <mergeCell ref="C276:C279"/>
    <mergeCell ref="D276:D279"/>
    <mergeCell ref="E276:E279"/>
    <mergeCell ref="F276:F279"/>
    <mergeCell ref="G276:G279"/>
    <mergeCell ref="Q274:Q275"/>
    <mergeCell ref="V274:V275"/>
    <mergeCell ref="W274:W275"/>
    <mergeCell ref="X274:X275"/>
    <mergeCell ref="Y274:Y275"/>
    <mergeCell ref="AD274:AD275"/>
    <mergeCell ref="K274:K275"/>
    <mergeCell ref="L274:L275"/>
    <mergeCell ref="M274:M275"/>
    <mergeCell ref="N274:N275"/>
    <mergeCell ref="O274:O275"/>
    <mergeCell ref="P274:P275"/>
    <mergeCell ref="AG276:AG279"/>
    <mergeCell ref="AH276:AH279"/>
    <mergeCell ref="B274:B275"/>
    <mergeCell ref="C274:C275"/>
    <mergeCell ref="D274:D275"/>
    <mergeCell ref="E274:E275"/>
    <mergeCell ref="F274:F275"/>
    <mergeCell ref="G274:G275"/>
    <mergeCell ref="H274:H275"/>
    <mergeCell ref="I274:I275"/>
    <mergeCell ref="J274:J275"/>
    <mergeCell ref="AE274:AE275"/>
    <mergeCell ref="AF274:AF275"/>
    <mergeCell ref="X271:X272"/>
    <mergeCell ref="Y271:Y272"/>
    <mergeCell ref="AD271:AD272"/>
    <mergeCell ref="AE271:AE272"/>
    <mergeCell ref="AF271:AF272"/>
    <mergeCell ref="AG271:AG272"/>
    <mergeCell ref="N271:N272"/>
    <mergeCell ref="O271:O272"/>
    <mergeCell ref="P271:P272"/>
    <mergeCell ref="Q271:Q272"/>
    <mergeCell ref="V271:V272"/>
    <mergeCell ref="W271:W272"/>
    <mergeCell ref="H271:H272"/>
    <mergeCell ref="I271:I272"/>
    <mergeCell ref="J271:J272"/>
    <mergeCell ref="K271:K272"/>
    <mergeCell ref="L271:L272"/>
    <mergeCell ref="M271:M272"/>
    <mergeCell ref="AG274:AG275"/>
    <mergeCell ref="AH269:AH270"/>
    <mergeCell ref="B271:B272"/>
    <mergeCell ref="C271:C272"/>
    <mergeCell ref="D271:D272"/>
    <mergeCell ref="E271:E272"/>
    <mergeCell ref="F271:F272"/>
    <mergeCell ref="G271:G272"/>
    <mergeCell ref="Q269:Q270"/>
    <mergeCell ref="V269:V270"/>
    <mergeCell ref="W269:W270"/>
    <mergeCell ref="X269:X270"/>
    <mergeCell ref="Y269:Y270"/>
    <mergeCell ref="AD269:AD270"/>
    <mergeCell ref="K269:K270"/>
    <mergeCell ref="L269:L270"/>
    <mergeCell ref="M269:M270"/>
    <mergeCell ref="N269:N270"/>
    <mergeCell ref="O269:O270"/>
    <mergeCell ref="P269:P270"/>
    <mergeCell ref="AH271:AH272"/>
    <mergeCell ref="B269:B270"/>
    <mergeCell ref="C269:C270"/>
    <mergeCell ref="D269:D270"/>
    <mergeCell ref="E269:E270"/>
    <mergeCell ref="F269:F270"/>
    <mergeCell ref="G269:G270"/>
    <mergeCell ref="H269:H270"/>
    <mergeCell ref="I269:I270"/>
    <mergeCell ref="J269:J270"/>
    <mergeCell ref="AE269:AE270"/>
    <mergeCell ref="AF269:AF270"/>
    <mergeCell ref="X267:X268"/>
    <mergeCell ref="Y267:Y268"/>
    <mergeCell ref="AD267:AD268"/>
    <mergeCell ref="AE267:AE268"/>
    <mergeCell ref="AF267:AF268"/>
    <mergeCell ref="AG267:AG268"/>
    <mergeCell ref="N267:N268"/>
    <mergeCell ref="O267:O268"/>
    <mergeCell ref="P267:P268"/>
    <mergeCell ref="Q267:Q268"/>
    <mergeCell ref="V267:V268"/>
    <mergeCell ref="W267:W268"/>
    <mergeCell ref="H267:H268"/>
    <mergeCell ref="I267:I268"/>
    <mergeCell ref="J267:J268"/>
    <mergeCell ref="K267:K268"/>
    <mergeCell ref="L267:L268"/>
    <mergeCell ref="M267:M268"/>
    <mergeCell ref="AG269:AG270"/>
    <mergeCell ref="AH264:AH265"/>
    <mergeCell ref="B267:B268"/>
    <mergeCell ref="C267:C268"/>
    <mergeCell ref="D267:D268"/>
    <mergeCell ref="E267:E268"/>
    <mergeCell ref="F267:F268"/>
    <mergeCell ref="G267:G268"/>
    <mergeCell ref="Q264:Q265"/>
    <mergeCell ref="V264:V265"/>
    <mergeCell ref="W264:W265"/>
    <mergeCell ref="X264:X265"/>
    <mergeCell ref="Y264:Y265"/>
    <mergeCell ref="AD264:AD265"/>
    <mergeCell ref="K264:K265"/>
    <mergeCell ref="L264:L265"/>
    <mergeCell ref="M264:M265"/>
    <mergeCell ref="N264:N265"/>
    <mergeCell ref="O264:O265"/>
    <mergeCell ref="P264:P265"/>
    <mergeCell ref="AH267:AH268"/>
    <mergeCell ref="B264:B265"/>
    <mergeCell ref="C264:C265"/>
    <mergeCell ref="D264:D265"/>
    <mergeCell ref="E264:E265"/>
    <mergeCell ref="F264:F265"/>
    <mergeCell ref="G264:G265"/>
    <mergeCell ref="H264:H265"/>
    <mergeCell ref="I264:I265"/>
    <mergeCell ref="J264:J265"/>
    <mergeCell ref="AE264:AE265"/>
    <mergeCell ref="AF264:AF265"/>
    <mergeCell ref="X261:X263"/>
    <mergeCell ref="Y261:Y263"/>
    <mergeCell ref="AD261:AD263"/>
    <mergeCell ref="AE261:AE263"/>
    <mergeCell ref="AF261:AF263"/>
    <mergeCell ref="AG261:AG263"/>
    <mergeCell ref="N261:N263"/>
    <mergeCell ref="O261:O263"/>
    <mergeCell ref="P261:P263"/>
    <mergeCell ref="Q261:Q263"/>
    <mergeCell ref="V261:V263"/>
    <mergeCell ref="W261:W263"/>
    <mergeCell ref="H261:H263"/>
    <mergeCell ref="I261:I263"/>
    <mergeCell ref="J261:J263"/>
    <mergeCell ref="K261:K263"/>
    <mergeCell ref="L261:L263"/>
    <mergeCell ref="M261:M263"/>
    <mergeCell ref="AG264:AG265"/>
    <mergeCell ref="AH257:AH259"/>
    <mergeCell ref="B261:B263"/>
    <mergeCell ref="C261:C263"/>
    <mergeCell ref="D261:D263"/>
    <mergeCell ref="E261:E263"/>
    <mergeCell ref="F261:F263"/>
    <mergeCell ref="G261:G263"/>
    <mergeCell ref="Q257:Q259"/>
    <mergeCell ref="V257:V259"/>
    <mergeCell ref="W257:W259"/>
    <mergeCell ref="X257:X259"/>
    <mergeCell ref="Y257:Y259"/>
    <mergeCell ref="AD257:AD259"/>
    <mergeCell ref="K257:K259"/>
    <mergeCell ref="L257:L259"/>
    <mergeCell ref="M257:M259"/>
    <mergeCell ref="N257:N259"/>
    <mergeCell ref="O257:O259"/>
    <mergeCell ref="P257:P259"/>
    <mergeCell ref="AH261:AH263"/>
    <mergeCell ref="B257:B259"/>
    <mergeCell ref="C257:C259"/>
    <mergeCell ref="D257:D259"/>
    <mergeCell ref="E257:E259"/>
    <mergeCell ref="F257:F259"/>
    <mergeCell ref="G257:G259"/>
    <mergeCell ref="H257:H259"/>
    <mergeCell ref="I257:I259"/>
    <mergeCell ref="J257:J259"/>
    <mergeCell ref="AE257:AE259"/>
    <mergeCell ref="AF257:AF259"/>
    <mergeCell ref="X255:X256"/>
    <mergeCell ref="Y255:Y256"/>
    <mergeCell ref="AD255:AD256"/>
    <mergeCell ref="AE255:AE256"/>
    <mergeCell ref="AF255:AF256"/>
    <mergeCell ref="AG255:AG256"/>
    <mergeCell ref="N255:N256"/>
    <mergeCell ref="O255:O256"/>
    <mergeCell ref="P255:P256"/>
    <mergeCell ref="Q255:Q256"/>
    <mergeCell ref="V255:V256"/>
    <mergeCell ref="W255:W256"/>
    <mergeCell ref="G255:G256"/>
    <mergeCell ref="H255:H256"/>
    <mergeCell ref="I255:I256"/>
    <mergeCell ref="J255:J256"/>
    <mergeCell ref="K255:K256"/>
    <mergeCell ref="M255:M256"/>
    <mergeCell ref="AG257:AG259"/>
    <mergeCell ref="AG251:AG254"/>
    <mergeCell ref="AH251:AH254"/>
    <mergeCell ref="B255:B256"/>
    <mergeCell ref="C255:C256"/>
    <mergeCell ref="D255:D256"/>
    <mergeCell ref="E255:E256"/>
    <mergeCell ref="F255:F256"/>
    <mergeCell ref="P251:P254"/>
    <mergeCell ref="Q251:Q254"/>
    <mergeCell ref="V251:V254"/>
    <mergeCell ref="W251:W254"/>
    <mergeCell ref="X251:X254"/>
    <mergeCell ref="Y251:Y254"/>
    <mergeCell ref="J251:J254"/>
    <mergeCell ref="K251:K254"/>
    <mergeCell ref="L251:L254"/>
    <mergeCell ref="M251:M254"/>
    <mergeCell ref="N251:N254"/>
    <mergeCell ref="O251:O254"/>
    <mergeCell ref="AH255:AH256"/>
    <mergeCell ref="B251:B254"/>
    <mergeCell ref="C251:C254"/>
    <mergeCell ref="D251:D254"/>
    <mergeCell ref="E251:E254"/>
    <mergeCell ref="F251:F254"/>
    <mergeCell ref="G251:G254"/>
    <mergeCell ref="H251:H254"/>
    <mergeCell ref="I251:I254"/>
    <mergeCell ref="AD251:AD254"/>
    <mergeCell ref="AE251:AE254"/>
    <mergeCell ref="AF251:AF254"/>
    <mergeCell ref="W246:W250"/>
    <mergeCell ref="X246:X250"/>
    <mergeCell ref="Y246:Y250"/>
    <mergeCell ref="AD246:AD250"/>
    <mergeCell ref="AE246:AE250"/>
    <mergeCell ref="AF246:AF250"/>
    <mergeCell ref="M246:M250"/>
    <mergeCell ref="N246:N250"/>
    <mergeCell ref="O246:O250"/>
    <mergeCell ref="P246:P250"/>
    <mergeCell ref="Q246:Q250"/>
    <mergeCell ref="V246:V250"/>
    <mergeCell ref="G246:G250"/>
    <mergeCell ref="H246:H250"/>
    <mergeCell ref="I246:I250"/>
    <mergeCell ref="J246:J250"/>
    <mergeCell ref="K246:K250"/>
    <mergeCell ref="L246:L250"/>
    <mergeCell ref="AG244:AG245"/>
    <mergeCell ref="AH244:AH245"/>
    <mergeCell ref="B246:B250"/>
    <mergeCell ref="C246:C250"/>
    <mergeCell ref="D246:D250"/>
    <mergeCell ref="E246:E250"/>
    <mergeCell ref="F246:F250"/>
    <mergeCell ref="P244:P245"/>
    <mergeCell ref="Q244:Q245"/>
    <mergeCell ref="V244:V245"/>
    <mergeCell ref="W244:W245"/>
    <mergeCell ref="X244:X245"/>
    <mergeCell ref="Y244:Y245"/>
    <mergeCell ref="J244:J245"/>
    <mergeCell ref="K244:K245"/>
    <mergeCell ref="L244:L245"/>
    <mergeCell ref="M244:M245"/>
    <mergeCell ref="N244:N245"/>
    <mergeCell ref="O244:O245"/>
    <mergeCell ref="AG246:AG250"/>
    <mergeCell ref="AH246:AH250"/>
    <mergeCell ref="B244:B245"/>
    <mergeCell ref="C244:C245"/>
    <mergeCell ref="D244:D245"/>
    <mergeCell ref="E244:E245"/>
    <mergeCell ref="F244:F245"/>
    <mergeCell ref="G244:G245"/>
    <mergeCell ref="H244:H245"/>
    <mergeCell ref="I244:I245"/>
    <mergeCell ref="AD244:AD245"/>
    <mergeCell ref="AE244:AE245"/>
    <mergeCell ref="AF244:AF245"/>
    <mergeCell ref="W240:W243"/>
    <mergeCell ref="X240:X243"/>
    <mergeCell ref="Y240:Y243"/>
    <mergeCell ref="AD240:AD243"/>
    <mergeCell ref="AE240:AE243"/>
    <mergeCell ref="AF240:AF243"/>
    <mergeCell ref="M240:M243"/>
    <mergeCell ref="N240:N243"/>
    <mergeCell ref="O240:O243"/>
    <mergeCell ref="P240:P243"/>
    <mergeCell ref="Q240:Q243"/>
    <mergeCell ref="V240:V243"/>
    <mergeCell ref="G240:G243"/>
    <mergeCell ref="H240:H243"/>
    <mergeCell ref="I240:I243"/>
    <mergeCell ref="J240:J243"/>
    <mergeCell ref="K240:K243"/>
    <mergeCell ref="L240:L243"/>
    <mergeCell ref="AG238:AG239"/>
    <mergeCell ref="AH238:AH239"/>
    <mergeCell ref="B240:B243"/>
    <mergeCell ref="C240:C243"/>
    <mergeCell ref="D240:D243"/>
    <mergeCell ref="E240:E243"/>
    <mergeCell ref="F240:F243"/>
    <mergeCell ref="P238:P239"/>
    <mergeCell ref="Q238:Q239"/>
    <mergeCell ref="V238:V239"/>
    <mergeCell ref="W238:W239"/>
    <mergeCell ref="X238:X239"/>
    <mergeCell ref="Y238:Y239"/>
    <mergeCell ref="J238:J239"/>
    <mergeCell ref="K238:K239"/>
    <mergeCell ref="L238:L239"/>
    <mergeCell ref="M238:M239"/>
    <mergeCell ref="N238:N239"/>
    <mergeCell ref="O238:O239"/>
    <mergeCell ref="AG240:AG243"/>
    <mergeCell ref="AH240:AH243"/>
    <mergeCell ref="B238:B239"/>
    <mergeCell ref="C238:C239"/>
    <mergeCell ref="D238:D239"/>
    <mergeCell ref="E238:E239"/>
    <mergeCell ref="F238:F239"/>
    <mergeCell ref="G238:G239"/>
    <mergeCell ref="H238:H239"/>
    <mergeCell ref="I238:I239"/>
    <mergeCell ref="AD238:AD239"/>
    <mergeCell ref="AE238:AE239"/>
    <mergeCell ref="AF238:AF239"/>
    <mergeCell ref="X234:X237"/>
    <mergeCell ref="Y234:Y237"/>
    <mergeCell ref="AA234:AA237"/>
    <mergeCell ref="AD234:AD237"/>
    <mergeCell ref="AE234:AE237"/>
    <mergeCell ref="AF234:AF237"/>
    <mergeCell ref="N234:N237"/>
    <mergeCell ref="O234:O237"/>
    <mergeCell ref="P234:P237"/>
    <mergeCell ref="Q234:Q237"/>
    <mergeCell ref="V234:V237"/>
    <mergeCell ref="W234:W237"/>
    <mergeCell ref="H234:H237"/>
    <mergeCell ref="I234:I237"/>
    <mergeCell ref="J234:J237"/>
    <mergeCell ref="K234:K237"/>
    <mergeCell ref="L234:L237"/>
    <mergeCell ref="M234:M237"/>
    <mergeCell ref="AH231:AH233"/>
    <mergeCell ref="B234:B237"/>
    <mergeCell ref="C234:C237"/>
    <mergeCell ref="D234:D237"/>
    <mergeCell ref="E234:E237"/>
    <mergeCell ref="F234:F237"/>
    <mergeCell ref="G234:G237"/>
    <mergeCell ref="Q231:Q233"/>
    <mergeCell ref="V231:V233"/>
    <mergeCell ref="W231:W233"/>
    <mergeCell ref="X231:X233"/>
    <mergeCell ref="Y231:Y233"/>
    <mergeCell ref="AD231:AD233"/>
    <mergeCell ref="K231:K233"/>
    <mergeCell ref="L231:L233"/>
    <mergeCell ref="M231:M233"/>
    <mergeCell ref="N231:N233"/>
    <mergeCell ref="O231:O233"/>
    <mergeCell ref="P231:P233"/>
    <mergeCell ref="AG234:AG237"/>
    <mergeCell ref="AH234:AH237"/>
    <mergeCell ref="B231:B233"/>
    <mergeCell ref="C231:C233"/>
    <mergeCell ref="D231:D233"/>
    <mergeCell ref="E231:E233"/>
    <mergeCell ref="F231:F233"/>
    <mergeCell ref="G231:G233"/>
    <mergeCell ref="H231:H233"/>
    <mergeCell ref="I231:I233"/>
    <mergeCell ref="J231:J233"/>
    <mergeCell ref="AE231:AE233"/>
    <mergeCell ref="AF231:AF233"/>
    <mergeCell ref="X227:X230"/>
    <mergeCell ref="Y227:Y230"/>
    <mergeCell ref="AD227:AD230"/>
    <mergeCell ref="AE227:AE230"/>
    <mergeCell ref="AF227:AF230"/>
    <mergeCell ref="AG227:AG230"/>
    <mergeCell ref="N227:N230"/>
    <mergeCell ref="O227:O230"/>
    <mergeCell ref="P227:P230"/>
    <mergeCell ref="Q227:Q230"/>
    <mergeCell ref="V227:V230"/>
    <mergeCell ref="W227:W230"/>
    <mergeCell ref="H227:H230"/>
    <mergeCell ref="I227:I230"/>
    <mergeCell ref="J227:J230"/>
    <mergeCell ref="K227:K230"/>
    <mergeCell ref="L227:L230"/>
    <mergeCell ref="M227:M230"/>
    <mergeCell ref="AG231:AG233"/>
    <mergeCell ref="AH224:AH226"/>
    <mergeCell ref="B227:B230"/>
    <mergeCell ref="C227:C230"/>
    <mergeCell ref="D227:D230"/>
    <mergeCell ref="E227:E230"/>
    <mergeCell ref="F227:F230"/>
    <mergeCell ref="G227:G230"/>
    <mergeCell ref="Q224:Q226"/>
    <mergeCell ref="V224:V226"/>
    <mergeCell ref="W224:W226"/>
    <mergeCell ref="X224:X226"/>
    <mergeCell ref="Y224:Y226"/>
    <mergeCell ref="AD224:AD226"/>
    <mergeCell ref="K224:K226"/>
    <mergeCell ref="L224:L226"/>
    <mergeCell ref="M224:M226"/>
    <mergeCell ref="N224:N226"/>
    <mergeCell ref="O224:O226"/>
    <mergeCell ref="P224:P226"/>
    <mergeCell ref="AH227:AH230"/>
    <mergeCell ref="B224:B226"/>
    <mergeCell ref="C224:C226"/>
    <mergeCell ref="D224:D226"/>
    <mergeCell ref="E224:E226"/>
    <mergeCell ref="F224:F226"/>
    <mergeCell ref="G224:G226"/>
    <mergeCell ref="H224:H226"/>
    <mergeCell ref="I224:I226"/>
    <mergeCell ref="J224:J226"/>
    <mergeCell ref="AE224:AE226"/>
    <mergeCell ref="AF224:AF226"/>
    <mergeCell ref="X222:X223"/>
    <mergeCell ref="Y222:Y223"/>
    <mergeCell ref="AD222:AD223"/>
    <mergeCell ref="AE222:AE223"/>
    <mergeCell ref="AF222:AF223"/>
    <mergeCell ref="AG222:AG223"/>
    <mergeCell ref="N222:N223"/>
    <mergeCell ref="O222:O223"/>
    <mergeCell ref="P222:P223"/>
    <mergeCell ref="Q222:Q223"/>
    <mergeCell ref="V222:V223"/>
    <mergeCell ref="W222:W223"/>
    <mergeCell ref="H222:H223"/>
    <mergeCell ref="I222:I223"/>
    <mergeCell ref="J222:J223"/>
    <mergeCell ref="K222:K223"/>
    <mergeCell ref="L222:L223"/>
    <mergeCell ref="M222:M223"/>
    <mergeCell ref="AG224:AG226"/>
    <mergeCell ref="AH220:AH221"/>
    <mergeCell ref="B222:B223"/>
    <mergeCell ref="C222:C223"/>
    <mergeCell ref="D222:D223"/>
    <mergeCell ref="E222:E223"/>
    <mergeCell ref="F222:F223"/>
    <mergeCell ref="G222:G223"/>
    <mergeCell ref="Q220:Q221"/>
    <mergeCell ref="V220:V221"/>
    <mergeCell ref="W220:W221"/>
    <mergeCell ref="X220:X221"/>
    <mergeCell ref="Y220:Y221"/>
    <mergeCell ref="AD220:AD221"/>
    <mergeCell ref="K220:K221"/>
    <mergeCell ref="L220:L221"/>
    <mergeCell ref="M220:M221"/>
    <mergeCell ref="N220:N221"/>
    <mergeCell ref="O220:O221"/>
    <mergeCell ref="P220:P221"/>
    <mergeCell ref="AH222:AH223"/>
    <mergeCell ref="B220:B221"/>
    <mergeCell ref="C220:C221"/>
    <mergeCell ref="D220:D221"/>
    <mergeCell ref="E220:E221"/>
    <mergeCell ref="F220:F221"/>
    <mergeCell ref="G220:G221"/>
    <mergeCell ref="H220:H221"/>
    <mergeCell ref="I220:I221"/>
    <mergeCell ref="J220:J221"/>
    <mergeCell ref="AE220:AE221"/>
    <mergeCell ref="AF220:AF221"/>
    <mergeCell ref="X216:X219"/>
    <mergeCell ref="Y216:Y219"/>
    <mergeCell ref="AD216:AD219"/>
    <mergeCell ref="AE216:AE219"/>
    <mergeCell ref="AF216:AF219"/>
    <mergeCell ref="AG216:AG219"/>
    <mergeCell ref="N216:N219"/>
    <mergeCell ref="O216:O219"/>
    <mergeCell ref="P216:P219"/>
    <mergeCell ref="Q216:Q219"/>
    <mergeCell ref="V216:V219"/>
    <mergeCell ref="W216:W219"/>
    <mergeCell ref="H216:H219"/>
    <mergeCell ref="I216:I219"/>
    <mergeCell ref="J216:J219"/>
    <mergeCell ref="K216:K219"/>
    <mergeCell ref="L216:L219"/>
    <mergeCell ref="M216:M219"/>
    <mergeCell ref="AG220:AG221"/>
    <mergeCell ref="AH212:AH215"/>
    <mergeCell ref="B216:B219"/>
    <mergeCell ref="C216:C219"/>
    <mergeCell ref="D216:D219"/>
    <mergeCell ref="E216:E219"/>
    <mergeCell ref="F216:F219"/>
    <mergeCell ref="G216:G219"/>
    <mergeCell ref="Q212:Q215"/>
    <mergeCell ref="V212:V215"/>
    <mergeCell ref="W212:W215"/>
    <mergeCell ref="X212:X215"/>
    <mergeCell ref="Y212:Y215"/>
    <mergeCell ref="AD212:AD215"/>
    <mergeCell ref="K212:K215"/>
    <mergeCell ref="L212:L215"/>
    <mergeCell ref="M212:M215"/>
    <mergeCell ref="N212:N215"/>
    <mergeCell ref="O212:O215"/>
    <mergeCell ref="P212:P215"/>
    <mergeCell ref="AH216:AH219"/>
    <mergeCell ref="B212:B215"/>
    <mergeCell ref="C212:C215"/>
    <mergeCell ref="D212:D215"/>
    <mergeCell ref="E212:E215"/>
    <mergeCell ref="F212:F215"/>
    <mergeCell ref="G212:G215"/>
    <mergeCell ref="H212:H215"/>
    <mergeCell ref="I212:I215"/>
    <mergeCell ref="J212:J215"/>
    <mergeCell ref="AE212:AE215"/>
    <mergeCell ref="AF212:AF215"/>
    <mergeCell ref="X209:X210"/>
    <mergeCell ref="Y209:Y210"/>
    <mergeCell ref="AD209:AD210"/>
    <mergeCell ref="AE209:AE210"/>
    <mergeCell ref="AF209:AF210"/>
    <mergeCell ref="AG209:AG210"/>
    <mergeCell ref="N209:N210"/>
    <mergeCell ref="O209:O210"/>
    <mergeCell ref="P209:P210"/>
    <mergeCell ref="Q209:Q210"/>
    <mergeCell ref="V209:V210"/>
    <mergeCell ref="W209:W210"/>
    <mergeCell ref="H209:H210"/>
    <mergeCell ref="I209:I210"/>
    <mergeCell ref="J209:J210"/>
    <mergeCell ref="K209:K210"/>
    <mergeCell ref="L209:L210"/>
    <mergeCell ref="M209:M210"/>
    <mergeCell ref="AG212:AG215"/>
    <mergeCell ref="AH206:AH208"/>
    <mergeCell ref="B209:B210"/>
    <mergeCell ref="C209:C210"/>
    <mergeCell ref="D209:D210"/>
    <mergeCell ref="E209:E210"/>
    <mergeCell ref="F209:F210"/>
    <mergeCell ref="G209:G210"/>
    <mergeCell ref="Q206:Q208"/>
    <mergeCell ref="V206:V208"/>
    <mergeCell ref="W206:W208"/>
    <mergeCell ref="X206:X208"/>
    <mergeCell ref="Y206:Y208"/>
    <mergeCell ref="AD206:AD208"/>
    <mergeCell ref="K206:K208"/>
    <mergeCell ref="L206:L208"/>
    <mergeCell ref="M206:M208"/>
    <mergeCell ref="N206:N208"/>
    <mergeCell ref="O206:O208"/>
    <mergeCell ref="P206:P208"/>
    <mergeCell ref="AH209:AH210"/>
    <mergeCell ref="B206:B208"/>
    <mergeCell ref="C206:C208"/>
    <mergeCell ref="D206:D208"/>
    <mergeCell ref="E206:E208"/>
    <mergeCell ref="F206:F208"/>
    <mergeCell ref="G206:G208"/>
    <mergeCell ref="H206:H208"/>
    <mergeCell ref="I206:I208"/>
    <mergeCell ref="J206:J208"/>
    <mergeCell ref="AE206:AE208"/>
    <mergeCell ref="AF206:AF208"/>
    <mergeCell ref="X203:X205"/>
    <mergeCell ref="Y203:Y205"/>
    <mergeCell ref="AD203:AD205"/>
    <mergeCell ref="AE203:AE205"/>
    <mergeCell ref="AF203:AF205"/>
    <mergeCell ref="AG203:AG205"/>
    <mergeCell ref="N203:N205"/>
    <mergeCell ref="O203:O205"/>
    <mergeCell ref="P203:P205"/>
    <mergeCell ref="Q203:Q205"/>
    <mergeCell ref="V203:V205"/>
    <mergeCell ref="W203:W205"/>
    <mergeCell ref="H203:H205"/>
    <mergeCell ref="I203:I205"/>
    <mergeCell ref="J203:J205"/>
    <mergeCell ref="K203:K205"/>
    <mergeCell ref="L203:L205"/>
    <mergeCell ref="M203:M205"/>
    <mergeCell ref="AG206:AG208"/>
    <mergeCell ref="AH200:AH202"/>
    <mergeCell ref="B203:B205"/>
    <mergeCell ref="C203:C205"/>
    <mergeCell ref="D203:D205"/>
    <mergeCell ref="E203:E205"/>
    <mergeCell ref="F203:F205"/>
    <mergeCell ref="G203:G205"/>
    <mergeCell ref="Q200:Q202"/>
    <mergeCell ref="V200:V202"/>
    <mergeCell ref="W200:W202"/>
    <mergeCell ref="X200:X202"/>
    <mergeCell ref="Y200:Y202"/>
    <mergeCell ref="AD200:AD202"/>
    <mergeCell ref="K200:K202"/>
    <mergeCell ref="L200:L202"/>
    <mergeCell ref="M200:M202"/>
    <mergeCell ref="N200:N202"/>
    <mergeCell ref="O200:O202"/>
    <mergeCell ref="P200:P202"/>
    <mergeCell ref="AH203:AH205"/>
    <mergeCell ref="B200:B202"/>
    <mergeCell ref="C200:C202"/>
    <mergeCell ref="D200:D202"/>
    <mergeCell ref="E200:E202"/>
    <mergeCell ref="F200:F202"/>
    <mergeCell ref="G200:G202"/>
    <mergeCell ref="H200:H202"/>
    <mergeCell ref="I200:I202"/>
    <mergeCell ref="J200:J202"/>
    <mergeCell ref="AE200:AE202"/>
    <mergeCell ref="AF200:AF202"/>
    <mergeCell ref="X197:X199"/>
    <mergeCell ref="Y197:Y199"/>
    <mergeCell ref="AD197:AD199"/>
    <mergeCell ref="AE197:AE199"/>
    <mergeCell ref="AF197:AF199"/>
    <mergeCell ref="AG197:AG199"/>
    <mergeCell ref="N197:N199"/>
    <mergeCell ref="O197:O199"/>
    <mergeCell ref="P197:P199"/>
    <mergeCell ref="Q197:Q199"/>
    <mergeCell ref="V197:V199"/>
    <mergeCell ref="W197:W199"/>
    <mergeCell ref="H197:H199"/>
    <mergeCell ref="I197:I199"/>
    <mergeCell ref="J197:J199"/>
    <mergeCell ref="K197:K199"/>
    <mergeCell ref="L197:L199"/>
    <mergeCell ref="M197:M199"/>
    <mergeCell ref="AG200:AG202"/>
    <mergeCell ref="AH195:AH196"/>
    <mergeCell ref="B197:B199"/>
    <mergeCell ref="C197:C199"/>
    <mergeCell ref="D197:D199"/>
    <mergeCell ref="E197:E199"/>
    <mergeCell ref="F197:F199"/>
    <mergeCell ref="G197:G199"/>
    <mergeCell ref="Q195:Q196"/>
    <mergeCell ref="V195:V196"/>
    <mergeCell ref="W195:W196"/>
    <mergeCell ref="X195:X196"/>
    <mergeCell ref="Y195:Y196"/>
    <mergeCell ref="AD195:AD196"/>
    <mergeCell ref="K195:K196"/>
    <mergeCell ref="L195:L196"/>
    <mergeCell ref="M195:M196"/>
    <mergeCell ref="N195:N196"/>
    <mergeCell ref="O195:O196"/>
    <mergeCell ref="P195:P196"/>
    <mergeCell ref="AH197:AH199"/>
    <mergeCell ref="B195:B196"/>
    <mergeCell ref="C195:C196"/>
    <mergeCell ref="D195:D196"/>
    <mergeCell ref="E195:E196"/>
    <mergeCell ref="F195:F196"/>
    <mergeCell ref="G195:G196"/>
    <mergeCell ref="H195:H196"/>
    <mergeCell ref="I195:I196"/>
    <mergeCell ref="J195:J196"/>
    <mergeCell ref="AE195:AE196"/>
    <mergeCell ref="AF195:AF196"/>
    <mergeCell ref="X190:X194"/>
    <mergeCell ref="Y190:Y194"/>
    <mergeCell ref="AD190:AD194"/>
    <mergeCell ref="AE190:AE194"/>
    <mergeCell ref="AF190:AF194"/>
    <mergeCell ref="AG190:AG194"/>
    <mergeCell ref="N190:N194"/>
    <mergeCell ref="O190:O194"/>
    <mergeCell ref="P190:P194"/>
    <mergeCell ref="Q190:Q194"/>
    <mergeCell ref="V190:V194"/>
    <mergeCell ref="W190:W194"/>
    <mergeCell ref="H190:H194"/>
    <mergeCell ref="I190:I194"/>
    <mergeCell ref="J190:J194"/>
    <mergeCell ref="K190:K194"/>
    <mergeCell ref="L190:L194"/>
    <mergeCell ref="M190:M194"/>
    <mergeCell ref="AG195:AG196"/>
    <mergeCell ref="AF187:AF189"/>
    <mergeCell ref="AG187:AG189"/>
    <mergeCell ref="AH187:AH189"/>
    <mergeCell ref="B190:B194"/>
    <mergeCell ref="C190:C194"/>
    <mergeCell ref="D190:D194"/>
    <mergeCell ref="E190:E194"/>
    <mergeCell ref="F190:F194"/>
    <mergeCell ref="G190:G194"/>
    <mergeCell ref="Q187:Q189"/>
    <mergeCell ref="V187:V189"/>
    <mergeCell ref="W187:W189"/>
    <mergeCell ref="X187:X189"/>
    <mergeCell ref="Y187:Y189"/>
    <mergeCell ref="AD187:AD189"/>
    <mergeCell ref="K187:K189"/>
    <mergeCell ref="L187:L189"/>
    <mergeCell ref="M187:M189"/>
    <mergeCell ref="N187:N189"/>
    <mergeCell ref="O187:O189"/>
    <mergeCell ref="P187:P189"/>
    <mergeCell ref="AH190:AH194"/>
    <mergeCell ref="B187:B189"/>
    <mergeCell ref="C187:C189"/>
    <mergeCell ref="D187:D189"/>
    <mergeCell ref="E187:E189"/>
    <mergeCell ref="F187:F189"/>
    <mergeCell ref="G187:G189"/>
    <mergeCell ref="H187:H189"/>
    <mergeCell ref="I187:I189"/>
    <mergeCell ref="J187:J189"/>
    <mergeCell ref="X183:X186"/>
    <mergeCell ref="Y183:Y186"/>
    <mergeCell ref="AD183:AD186"/>
    <mergeCell ref="AE183:AE186"/>
    <mergeCell ref="AF183:AF186"/>
    <mergeCell ref="AG183:AG186"/>
    <mergeCell ref="N183:N186"/>
    <mergeCell ref="O183:O186"/>
    <mergeCell ref="P183:P186"/>
    <mergeCell ref="Q183:Q186"/>
    <mergeCell ref="V183:V186"/>
    <mergeCell ref="W183:W186"/>
    <mergeCell ref="H183:H186"/>
    <mergeCell ref="I183:I186"/>
    <mergeCell ref="J183:J186"/>
    <mergeCell ref="K183:K186"/>
    <mergeCell ref="L183:L186"/>
    <mergeCell ref="M183:M186"/>
    <mergeCell ref="B183:B186"/>
    <mergeCell ref="C183:C186"/>
    <mergeCell ref="D183:D186"/>
    <mergeCell ref="E183:E186"/>
    <mergeCell ref="AE187:AE189"/>
    <mergeCell ref="F183:F186"/>
    <mergeCell ref="G183:G186"/>
    <mergeCell ref="Y178:Y182"/>
    <mergeCell ref="AD178:AD182"/>
    <mergeCell ref="AE178:AE182"/>
    <mergeCell ref="AF178:AF182"/>
    <mergeCell ref="AG178:AG182"/>
    <mergeCell ref="AH178:AH182"/>
    <mergeCell ref="O178:O182"/>
    <mergeCell ref="P178:P182"/>
    <mergeCell ref="Q178:Q182"/>
    <mergeCell ref="V178:V182"/>
    <mergeCell ref="W178:W182"/>
    <mergeCell ref="X178:X182"/>
    <mergeCell ref="I178:I182"/>
    <mergeCell ref="J178:J182"/>
    <mergeCell ref="K178:K182"/>
    <mergeCell ref="L178:L180"/>
    <mergeCell ref="M178:M182"/>
    <mergeCell ref="N178:N182"/>
    <mergeCell ref="L181:L182"/>
    <mergeCell ref="AH183:AH186"/>
    <mergeCell ref="B178:B182"/>
    <mergeCell ref="C178:C182"/>
    <mergeCell ref="D178:D182"/>
    <mergeCell ref="E178:E182"/>
    <mergeCell ref="F178:F182"/>
    <mergeCell ref="G178:G182"/>
    <mergeCell ref="H178:H182"/>
    <mergeCell ref="X173:X177"/>
    <mergeCell ref="Y173:Y177"/>
    <mergeCell ref="AD173:AD177"/>
    <mergeCell ref="AE173:AE177"/>
    <mergeCell ref="AF173:AF177"/>
    <mergeCell ref="AG173:AG177"/>
    <mergeCell ref="N173:N177"/>
    <mergeCell ref="O173:O177"/>
    <mergeCell ref="P173:P177"/>
    <mergeCell ref="Q173:Q177"/>
    <mergeCell ref="V173:V177"/>
    <mergeCell ref="W173:W177"/>
    <mergeCell ref="H173:H177"/>
    <mergeCell ref="I173:I177"/>
    <mergeCell ref="J173:J177"/>
    <mergeCell ref="K173:K177"/>
    <mergeCell ref="L173:L177"/>
    <mergeCell ref="M173:M177"/>
    <mergeCell ref="B173:B177"/>
    <mergeCell ref="C173:C177"/>
    <mergeCell ref="D173:D177"/>
    <mergeCell ref="E173:E177"/>
    <mergeCell ref="F173:F177"/>
    <mergeCell ref="G173:G177"/>
    <mergeCell ref="AE168:AE172"/>
    <mergeCell ref="AF168:AF172"/>
    <mergeCell ref="AG168:AG172"/>
    <mergeCell ref="AH168:AH172"/>
    <mergeCell ref="AI168:AI172"/>
    <mergeCell ref="AJ168:AJ172"/>
    <mergeCell ref="Q168:Q172"/>
    <mergeCell ref="V168:V172"/>
    <mergeCell ref="W168:W172"/>
    <mergeCell ref="X168:X172"/>
    <mergeCell ref="Y168:Y172"/>
    <mergeCell ref="AD168:AD172"/>
    <mergeCell ref="K168:K172"/>
    <mergeCell ref="L168:L172"/>
    <mergeCell ref="M168:M172"/>
    <mergeCell ref="N168:N172"/>
    <mergeCell ref="O168:O172"/>
    <mergeCell ref="P168:P172"/>
    <mergeCell ref="AH173:AH177"/>
    <mergeCell ref="AI173:AI177"/>
    <mergeCell ref="AJ173:AJ177"/>
    <mergeCell ref="AJ166:AJ167"/>
    <mergeCell ref="B168:B172"/>
    <mergeCell ref="C168:C172"/>
    <mergeCell ref="D168:D172"/>
    <mergeCell ref="E168:E172"/>
    <mergeCell ref="F168:F172"/>
    <mergeCell ref="G168:G172"/>
    <mergeCell ref="H168:H172"/>
    <mergeCell ref="I168:I172"/>
    <mergeCell ref="J168:J172"/>
    <mergeCell ref="AD166:AD167"/>
    <mergeCell ref="AE166:AE167"/>
    <mergeCell ref="AF166:AF167"/>
    <mergeCell ref="AG166:AG167"/>
    <mergeCell ref="AH166:AH167"/>
    <mergeCell ref="AI166:AI167"/>
    <mergeCell ref="P166:P167"/>
    <mergeCell ref="Q166:Q167"/>
    <mergeCell ref="V166:V167"/>
    <mergeCell ref="W166:W167"/>
    <mergeCell ref="X166:X167"/>
    <mergeCell ref="Y166:Y167"/>
    <mergeCell ref="J166:J167"/>
    <mergeCell ref="K166:K167"/>
    <mergeCell ref="L166:L167"/>
    <mergeCell ref="M166:M167"/>
    <mergeCell ref="N166:N167"/>
    <mergeCell ref="O166:O167"/>
    <mergeCell ref="B166:B167"/>
    <mergeCell ref="C166:C167"/>
    <mergeCell ref="D166:D167"/>
    <mergeCell ref="E166:E167"/>
    <mergeCell ref="F166:F167"/>
    <mergeCell ref="G166:G167"/>
    <mergeCell ref="H166:H167"/>
    <mergeCell ref="I166:I167"/>
    <mergeCell ref="AD161:AD165"/>
    <mergeCell ref="AE161:AE165"/>
    <mergeCell ref="AF161:AF165"/>
    <mergeCell ref="AG161:AG165"/>
    <mergeCell ref="AH161:AH165"/>
    <mergeCell ref="AI161:AI165"/>
    <mergeCell ref="P161:P165"/>
    <mergeCell ref="Q161:Q165"/>
    <mergeCell ref="V161:V165"/>
    <mergeCell ref="W161:W165"/>
    <mergeCell ref="X161:X165"/>
    <mergeCell ref="Y161:Y165"/>
    <mergeCell ref="J161:J165"/>
    <mergeCell ref="K161:K165"/>
    <mergeCell ref="L161:L162"/>
    <mergeCell ref="M161:M165"/>
    <mergeCell ref="N161:N165"/>
    <mergeCell ref="O161:O165"/>
    <mergeCell ref="AI156:AI160"/>
    <mergeCell ref="AJ156:AJ160"/>
    <mergeCell ref="B161:B165"/>
    <mergeCell ref="C161:C165"/>
    <mergeCell ref="D161:D165"/>
    <mergeCell ref="E161:E165"/>
    <mergeCell ref="F161:F165"/>
    <mergeCell ref="G161:G165"/>
    <mergeCell ref="H161:H165"/>
    <mergeCell ref="I161:I165"/>
    <mergeCell ref="Y156:Y160"/>
    <mergeCell ref="AD156:AD160"/>
    <mergeCell ref="AE156:AE160"/>
    <mergeCell ref="AF156:AF160"/>
    <mergeCell ref="AG156:AG160"/>
    <mergeCell ref="AH156:AH160"/>
    <mergeCell ref="O156:O160"/>
    <mergeCell ref="P156:P160"/>
    <mergeCell ref="Q156:Q160"/>
    <mergeCell ref="V156:V160"/>
    <mergeCell ref="W156:W160"/>
    <mergeCell ref="X156:X160"/>
    <mergeCell ref="I156:I160"/>
    <mergeCell ref="J156:J160"/>
    <mergeCell ref="K156:K160"/>
    <mergeCell ref="L156:L160"/>
    <mergeCell ref="M156:M160"/>
    <mergeCell ref="N156:N160"/>
    <mergeCell ref="AJ161:AJ165"/>
    <mergeCell ref="L163:L165"/>
    <mergeCell ref="B156:B160"/>
    <mergeCell ref="C156:C160"/>
    <mergeCell ref="D156:D160"/>
    <mergeCell ref="E156:E160"/>
    <mergeCell ref="F156:F160"/>
    <mergeCell ref="G156:G160"/>
    <mergeCell ref="H156:H160"/>
    <mergeCell ref="X151:X155"/>
    <mergeCell ref="Y151:Y155"/>
    <mergeCell ref="AD151:AD155"/>
    <mergeCell ref="AE151:AE155"/>
    <mergeCell ref="AF151:AF155"/>
    <mergeCell ref="AG151:AG155"/>
    <mergeCell ref="N151:N155"/>
    <mergeCell ref="O151:O155"/>
    <mergeCell ref="P151:P155"/>
    <mergeCell ref="Q151:Q155"/>
    <mergeCell ref="V151:V155"/>
    <mergeCell ref="W151:W155"/>
    <mergeCell ref="H151:H155"/>
    <mergeCell ref="I151:I155"/>
    <mergeCell ref="J151:J155"/>
    <mergeCell ref="K151:K155"/>
    <mergeCell ref="L151:L155"/>
    <mergeCell ref="M151:M155"/>
    <mergeCell ref="B151:B155"/>
    <mergeCell ref="C151:C155"/>
    <mergeCell ref="D151:D155"/>
    <mergeCell ref="E151:E155"/>
    <mergeCell ref="F151:F155"/>
    <mergeCell ref="G151:G155"/>
    <mergeCell ref="AE148:AE150"/>
    <mergeCell ref="AF148:AF150"/>
    <mergeCell ref="AG148:AG150"/>
    <mergeCell ref="AH148:AH150"/>
    <mergeCell ref="AI148:AI150"/>
    <mergeCell ref="AJ148:AJ150"/>
    <mergeCell ref="Q148:Q150"/>
    <mergeCell ref="V148:V150"/>
    <mergeCell ref="W148:W150"/>
    <mergeCell ref="X148:X150"/>
    <mergeCell ref="Y148:Y150"/>
    <mergeCell ref="AD148:AD150"/>
    <mergeCell ref="K148:K150"/>
    <mergeCell ref="L148:L150"/>
    <mergeCell ref="M148:M150"/>
    <mergeCell ref="N148:N150"/>
    <mergeCell ref="O148:O150"/>
    <mergeCell ref="P148:P150"/>
    <mergeCell ref="AH151:AH155"/>
    <mergeCell ref="AI151:AI155"/>
    <mergeCell ref="AJ151:AJ155"/>
    <mergeCell ref="AJ145:AJ147"/>
    <mergeCell ref="B148:B150"/>
    <mergeCell ref="C148:C150"/>
    <mergeCell ref="D148:D150"/>
    <mergeCell ref="E148:E150"/>
    <mergeCell ref="F148:F150"/>
    <mergeCell ref="G148:G150"/>
    <mergeCell ref="H148:H150"/>
    <mergeCell ref="I148:I150"/>
    <mergeCell ref="J148:J150"/>
    <mergeCell ref="AD145:AD147"/>
    <mergeCell ref="AE145:AE147"/>
    <mergeCell ref="AF145:AF147"/>
    <mergeCell ref="AG145:AG147"/>
    <mergeCell ref="AH145:AH147"/>
    <mergeCell ref="AI145:AI147"/>
    <mergeCell ref="P145:P147"/>
    <mergeCell ref="Q145:Q147"/>
    <mergeCell ref="V145:V147"/>
    <mergeCell ref="W145:W147"/>
    <mergeCell ref="X145:X147"/>
    <mergeCell ref="Y145:Y147"/>
    <mergeCell ref="J145:J147"/>
    <mergeCell ref="K145:K147"/>
    <mergeCell ref="L145:L147"/>
    <mergeCell ref="M145:M147"/>
    <mergeCell ref="N145:N147"/>
    <mergeCell ref="O145:O147"/>
    <mergeCell ref="B145:B147"/>
    <mergeCell ref="C145:C147"/>
    <mergeCell ref="D145:D147"/>
    <mergeCell ref="E145:E147"/>
    <mergeCell ref="F145:F147"/>
    <mergeCell ref="G145:G147"/>
    <mergeCell ref="H145:H147"/>
    <mergeCell ref="I145:I147"/>
    <mergeCell ref="Y142:Y144"/>
    <mergeCell ref="AD142:AD144"/>
    <mergeCell ref="AE142:AE144"/>
    <mergeCell ref="AF142:AF144"/>
    <mergeCell ref="AG142:AG144"/>
    <mergeCell ref="AH142:AH144"/>
    <mergeCell ref="O142:O144"/>
    <mergeCell ref="P142:P144"/>
    <mergeCell ref="Q142:Q144"/>
    <mergeCell ref="V142:V144"/>
    <mergeCell ref="W142:W144"/>
    <mergeCell ref="X142:X144"/>
    <mergeCell ref="I142:I144"/>
    <mergeCell ref="J142:J144"/>
    <mergeCell ref="K142:K144"/>
    <mergeCell ref="L142:L144"/>
    <mergeCell ref="M142:M144"/>
    <mergeCell ref="N142:N144"/>
    <mergeCell ref="AI137:AI141"/>
    <mergeCell ref="AJ137:AJ141"/>
    <mergeCell ref="L139:L141"/>
    <mergeCell ref="B142:B144"/>
    <mergeCell ref="C142:C144"/>
    <mergeCell ref="D142:D144"/>
    <mergeCell ref="E142:E144"/>
    <mergeCell ref="F142:F144"/>
    <mergeCell ref="G142:G144"/>
    <mergeCell ref="H142:H144"/>
    <mergeCell ref="Y137:Y141"/>
    <mergeCell ref="AD137:AD141"/>
    <mergeCell ref="AE137:AE141"/>
    <mergeCell ref="AF137:AF141"/>
    <mergeCell ref="AG137:AG141"/>
    <mergeCell ref="AH137:AH141"/>
    <mergeCell ref="O137:O141"/>
    <mergeCell ref="P137:P141"/>
    <mergeCell ref="Q137:Q141"/>
    <mergeCell ref="V137:V141"/>
    <mergeCell ref="W137:W141"/>
    <mergeCell ref="X137:X141"/>
    <mergeCell ref="I137:I141"/>
    <mergeCell ref="J137:J141"/>
    <mergeCell ref="K137:K141"/>
    <mergeCell ref="L137:L138"/>
    <mergeCell ref="M137:M141"/>
    <mergeCell ref="N137:N141"/>
    <mergeCell ref="AI142:AI144"/>
    <mergeCell ref="AJ142:AJ144"/>
    <mergeCell ref="B137:B141"/>
    <mergeCell ref="C137:C141"/>
    <mergeCell ref="D137:D141"/>
    <mergeCell ref="E137:E141"/>
    <mergeCell ref="F137:F141"/>
    <mergeCell ref="G137:G141"/>
    <mergeCell ref="H137:H141"/>
    <mergeCell ref="X135:X136"/>
    <mergeCell ref="Y135:Y136"/>
    <mergeCell ref="AD135:AD136"/>
    <mergeCell ref="AE135:AE136"/>
    <mergeCell ref="AF135:AF136"/>
    <mergeCell ref="AG135:AG136"/>
    <mergeCell ref="N135:N136"/>
    <mergeCell ref="O135:O136"/>
    <mergeCell ref="P135:P136"/>
    <mergeCell ref="Q135:Q136"/>
    <mergeCell ref="V135:V136"/>
    <mergeCell ref="W135:W136"/>
    <mergeCell ref="G135:G136"/>
    <mergeCell ref="H135:H136"/>
    <mergeCell ref="I135:I136"/>
    <mergeCell ref="J135:J136"/>
    <mergeCell ref="K135:K136"/>
    <mergeCell ref="M135:M136"/>
    <mergeCell ref="AH130:AH134"/>
    <mergeCell ref="AI130:AI134"/>
    <mergeCell ref="AJ130:AJ134"/>
    <mergeCell ref="L132:L134"/>
    <mergeCell ref="M132:M134"/>
    <mergeCell ref="B135:B136"/>
    <mergeCell ref="C135:C136"/>
    <mergeCell ref="D135:D136"/>
    <mergeCell ref="E135:E136"/>
    <mergeCell ref="F135:F136"/>
    <mergeCell ref="X130:X134"/>
    <mergeCell ref="Y130:Y134"/>
    <mergeCell ref="AD130:AD134"/>
    <mergeCell ref="AE130:AE134"/>
    <mergeCell ref="AF130:AF134"/>
    <mergeCell ref="AG130:AG134"/>
    <mergeCell ref="N130:N134"/>
    <mergeCell ref="O130:O134"/>
    <mergeCell ref="P130:P134"/>
    <mergeCell ref="Q130:Q134"/>
    <mergeCell ref="V130:V134"/>
    <mergeCell ref="W130:W134"/>
    <mergeCell ref="H130:H134"/>
    <mergeCell ref="I130:I134"/>
    <mergeCell ref="J130:J134"/>
    <mergeCell ref="K130:K134"/>
    <mergeCell ref="L130:L131"/>
    <mergeCell ref="M130:M131"/>
    <mergeCell ref="AH135:AH136"/>
    <mergeCell ref="AI135:AI136"/>
    <mergeCell ref="AJ135:AJ136"/>
    <mergeCell ref="B130:B134"/>
    <mergeCell ref="C130:C134"/>
    <mergeCell ref="D130:D134"/>
    <mergeCell ref="E130:E134"/>
    <mergeCell ref="F130:F134"/>
    <mergeCell ref="G130:G134"/>
    <mergeCell ref="W126:W129"/>
    <mergeCell ref="X126:X129"/>
    <mergeCell ref="Y126:Y129"/>
    <mergeCell ref="AD126:AD129"/>
    <mergeCell ref="AE126:AE129"/>
    <mergeCell ref="AF126:AF129"/>
    <mergeCell ref="M126:M129"/>
    <mergeCell ref="N126:N129"/>
    <mergeCell ref="O126:O129"/>
    <mergeCell ref="P126:P129"/>
    <mergeCell ref="Q126:Q129"/>
    <mergeCell ref="V126:V129"/>
    <mergeCell ref="G126:G129"/>
    <mergeCell ref="H126:H129"/>
    <mergeCell ref="I126:I129"/>
    <mergeCell ref="J126:J129"/>
    <mergeCell ref="K126:K129"/>
    <mergeCell ref="L126:L129"/>
    <mergeCell ref="AH120:AH125"/>
    <mergeCell ref="AI120:AI125"/>
    <mergeCell ref="AJ120:AJ125"/>
    <mergeCell ref="B126:B129"/>
    <mergeCell ref="C126:C129"/>
    <mergeCell ref="D126:D129"/>
    <mergeCell ref="E126:E129"/>
    <mergeCell ref="F126:F129"/>
    <mergeCell ref="Q120:Q125"/>
    <mergeCell ref="V120:V125"/>
    <mergeCell ref="W120:W125"/>
    <mergeCell ref="X120:X125"/>
    <mergeCell ref="Y120:Y125"/>
    <mergeCell ref="AE120:AE125"/>
    <mergeCell ref="K120:K125"/>
    <mergeCell ref="L120:L125"/>
    <mergeCell ref="M120:M125"/>
    <mergeCell ref="N120:N125"/>
    <mergeCell ref="O120:O125"/>
    <mergeCell ref="P120:P125"/>
    <mergeCell ref="AG126:AG129"/>
    <mergeCell ref="AH126:AH129"/>
    <mergeCell ref="AI126:AI129"/>
    <mergeCell ref="AJ126:AJ129"/>
    <mergeCell ref="B120:B125"/>
    <mergeCell ref="C120:C125"/>
    <mergeCell ref="D120:D125"/>
    <mergeCell ref="E120:E125"/>
    <mergeCell ref="F120:F125"/>
    <mergeCell ref="G120:G125"/>
    <mergeCell ref="H120:H125"/>
    <mergeCell ref="I120:I125"/>
    <mergeCell ref="J120:J125"/>
    <mergeCell ref="W118:W119"/>
    <mergeCell ref="X118:X119"/>
    <mergeCell ref="Y118:Y119"/>
    <mergeCell ref="AE118:AE119"/>
    <mergeCell ref="AF118:AF119"/>
    <mergeCell ref="AG118:AG119"/>
    <mergeCell ref="M118:M119"/>
    <mergeCell ref="N118:N119"/>
    <mergeCell ref="O118:O119"/>
    <mergeCell ref="P118:P119"/>
    <mergeCell ref="Q118:Q119"/>
    <mergeCell ref="V118:V119"/>
    <mergeCell ref="G118:G119"/>
    <mergeCell ref="H118:H119"/>
    <mergeCell ref="I118:I119"/>
    <mergeCell ref="J118:J119"/>
    <mergeCell ref="K118:K119"/>
    <mergeCell ref="L118:L119"/>
    <mergeCell ref="AF120:AF125"/>
    <mergeCell ref="AG120:AG125"/>
    <mergeCell ref="AJ115:AJ117"/>
    <mergeCell ref="B118:B119"/>
    <mergeCell ref="C118:C119"/>
    <mergeCell ref="D118:D119"/>
    <mergeCell ref="E118:E119"/>
    <mergeCell ref="F118:F119"/>
    <mergeCell ref="Q115:Q117"/>
    <mergeCell ref="V115:V117"/>
    <mergeCell ref="W115:W117"/>
    <mergeCell ref="X115:X117"/>
    <mergeCell ref="Y115:Y117"/>
    <mergeCell ref="AE115:AE117"/>
    <mergeCell ref="K115:K117"/>
    <mergeCell ref="L115:L117"/>
    <mergeCell ref="M115:M117"/>
    <mergeCell ref="N115:N117"/>
    <mergeCell ref="O115:O117"/>
    <mergeCell ref="P115:P117"/>
    <mergeCell ref="AH118:AH119"/>
    <mergeCell ref="AJ113:AJ114"/>
    <mergeCell ref="B115:B117"/>
    <mergeCell ref="C115:C117"/>
    <mergeCell ref="D115:D117"/>
    <mergeCell ref="E115:E117"/>
    <mergeCell ref="F115:F117"/>
    <mergeCell ref="G115:G117"/>
    <mergeCell ref="H115:H117"/>
    <mergeCell ref="I115:I117"/>
    <mergeCell ref="J115:J117"/>
    <mergeCell ref="Y113:Y114"/>
    <mergeCell ref="AE113:AE114"/>
    <mergeCell ref="AF113:AF114"/>
    <mergeCell ref="AG113:AG114"/>
    <mergeCell ref="AH113:AH114"/>
    <mergeCell ref="AI113:AI114"/>
    <mergeCell ref="O113:O114"/>
    <mergeCell ref="P113:P114"/>
    <mergeCell ref="Q113:Q114"/>
    <mergeCell ref="V113:V114"/>
    <mergeCell ref="W113:W114"/>
    <mergeCell ref="X113:X114"/>
    <mergeCell ref="I113:I114"/>
    <mergeCell ref="J113:J114"/>
    <mergeCell ref="K113:K114"/>
    <mergeCell ref="L113:L114"/>
    <mergeCell ref="M113:M114"/>
    <mergeCell ref="N113:N114"/>
    <mergeCell ref="AF115:AF117"/>
    <mergeCell ref="AG115:AG117"/>
    <mergeCell ref="AH115:AH117"/>
    <mergeCell ref="AI115:AI117"/>
    <mergeCell ref="AI106:AI111"/>
    <mergeCell ref="AJ106:AJ111"/>
    <mergeCell ref="M109:M111"/>
    <mergeCell ref="B113:B114"/>
    <mergeCell ref="C113:C114"/>
    <mergeCell ref="D113:D114"/>
    <mergeCell ref="E113:E114"/>
    <mergeCell ref="F113:F114"/>
    <mergeCell ref="G113:G114"/>
    <mergeCell ref="H113:H114"/>
    <mergeCell ref="X106:X111"/>
    <mergeCell ref="Y106:Y111"/>
    <mergeCell ref="AE106:AE111"/>
    <mergeCell ref="AF106:AF111"/>
    <mergeCell ref="AG106:AG111"/>
    <mergeCell ref="AH106:AH111"/>
    <mergeCell ref="N106:N111"/>
    <mergeCell ref="O106:O111"/>
    <mergeCell ref="P106:P111"/>
    <mergeCell ref="Q106:Q111"/>
    <mergeCell ref="V106:V111"/>
    <mergeCell ref="W106:W111"/>
    <mergeCell ref="H106:H111"/>
    <mergeCell ref="I106:I111"/>
    <mergeCell ref="J106:J111"/>
    <mergeCell ref="K106:K111"/>
    <mergeCell ref="L106:L111"/>
    <mergeCell ref="M106:M108"/>
    <mergeCell ref="B106:B111"/>
    <mergeCell ref="C106:C111"/>
    <mergeCell ref="D106:D111"/>
    <mergeCell ref="E106:E111"/>
    <mergeCell ref="F106:F111"/>
    <mergeCell ref="G106:G111"/>
    <mergeCell ref="X104:X105"/>
    <mergeCell ref="Y104:Y105"/>
    <mergeCell ref="AE104:AE105"/>
    <mergeCell ref="AF104:AF105"/>
    <mergeCell ref="AG104:AG105"/>
    <mergeCell ref="AH104:AH105"/>
    <mergeCell ref="N104:N105"/>
    <mergeCell ref="O104:O105"/>
    <mergeCell ref="P104:P105"/>
    <mergeCell ref="Q104:Q105"/>
    <mergeCell ref="V104:V105"/>
    <mergeCell ref="W104:W105"/>
    <mergeCell ref="H104:H105"/>
    <mergeCell ref="I104:I105"/>
    <mergeCell ref="J104:J105"/>
    <mergeCell ref="K104:K105"/>
    <mergeCell ref="L104:L105"/>
    <mergeCell ref="M104:M105"/>
    <mergeCell ref="B104:B105"/>
    <mergeCell ref="C104:C105"/>
    <mergeCell ref="D104:D105"/>
    <mergeCell ref="E104:E105"/>
    <mergeCell ref="F104:F105"/>
    <mergeCell ref="G104:G105"/>
    <mergeCell ref="X101:X103"/>
    <mergeCell ref="Y101:Y103"/>
    <mergeCell ref="AE101:AE103"/>
    <mergeCell ref="AF101:AF103"/>
    <mergeCell ref="AG101:AG103"/>
    <mergeCell ref="AH101:AH103"/>
    <mergeCell ref="N101:N103"/>
    <mergeCell ref="O101:O103"/>
    <mergeCell ref="P101:P103"/>
    <mergeCell ref="Q101:Q103"/>
    <mergeCell ref="V101:V103"/>
    <mergeCell ref="W101:W103"/>
    <mergeCell ref="H101:H103"/>
    <mergeCell ref="I101:I103"/>
    <mergeCell ref="J101:J103"/>
    <mergeCell ref="K101:K103"/>
    <mergeCell ref="L101:L103"/>
    <mergeCell ref="M101:M103"/>
    <mergeCell ref="B101:B103"/>
    <mergeCell ref="C101:C103"/>
    <mergeCell ref="D101:D103"/>
    <mergeCell ref="E101:E103"/>
    <mergeCell ref="F101:F103"/>
    <mergeCell ref="G101:G103"/>
    <mergeCell ref="E95:E97"/>
    <mergeCell ref="F95:F97"/>
    <mergeCell ref="G95:G97"/>
    <mergeCell ref="X98:X100"/>
    <mergeCell ref="Y98:Y100"/>
    <mergeCell ref="AE98:AE100"/>
    <mergeCell ref="AF98:AF100"/>
    <mergeCell ref="AG98:AG100"/>
    <mergeCell ref="AH98:AH100"/>
    <mergeCell ref="N98:N100"/>
    <mergeCell ref="O98:O100"/>
    <mergeCell ref="P98:P100"/>
    <mergeCell ref="Q98:Q100"/>
    <mergeCell ref="V98:V100"/>
    <mergeCell ref="W98:W100"/>
    <mergeCell ref="H98:H100"/>
    <mergeCell ref="I98:I100"/>
    <mergeCell ref="J98:J100"/>
    <mergeCell ref="K98:K100"/>
    <mergeCell ref="L98:L100"/>
    <mergeCell ref="M98:M100"/>
    <mergeCell ref="I93:I94"/>
    <mergeCell ref="J93:J94"/>
    <mergeCell ref="K93:K94"/>
    <mergeCell ref="L93:L94"/>
    <mergeCell ref="M93:M94"/>
    <mergeCell ref="B98:B100"/>
    <mergeCell ref="C98:C100"/>
    <mergeCell ref="D98:D100"/>
    <mergeCell ref="E98:E100"/>
    <mergeCell ref="F98:F100"/>
    <mergeCell ref="G98:G100"/>
    <mergeCell ref="X95:X97"/>
    <mergeCell ref="Y95:Y97"/>
    <mergeCell ref="AE95:AE97"/>
    <mergeCell ref="AF95:AF97"/>
    <mergeCell ref="AG95:AG97"/>
    <mergeCell ref="AH95:AH97"/>
    <mergeCell ref="N95:N97"/>
    <mergeCell ref="O95:O97"/>
    <mergeCell ref="P95:P97"/>
    <mergeCell ref="Q95:Q97"/>
    <mergeCell ref="V95:V97"/>
    <mergeCell ref="W95:W97"/>
    <mergeCell ref="H95:H97"/>
    <mergeCell ref="I95:I97"/>
    <mergeCell ref="J95:J97"/>
    <mergeCell ref="K95:K97"/>
    <mergeCell ref="L95:L97"/>
    <mergeCell ref="M95:M97"/>
    <mergeCell ref="B95:B97"/>
    <mergeCell ref="C95:C97"/>
    <mergeCell ref="D95:D97"/>
    <mergeCell ref="AH91:AH92"/>
    <mergeCell ref="B93:B94"/>
    <mergeCell ref="C93:C94"/>
    <mergeCell ref="D93:D94"/>
    <mergeCell ref="E93:E94"/>
    <mergeCell ref="F93:F94"/>
    <mergeCell ref="G93:G94"/>
    <mergeCell ref="P91:P92"/>
    <mergeCell ref="Q91:Q92"/>
    <mergeCell ref="V91:V92"/>
    <mergeCell ref="W91:W92"/>
    <mergeCell ref="X91:X92"/>
    <mergeCell ref="Y91:Y92"/>
    <mergeCell ref="J91:J92"/>
    <mergeCell ref="K91:K92"/>
    <mergeCell ref="L91:L92"/>
    <mergeCell ref="M91:M92"/>
    <mergeCell ref="N91:N92"/>
    <mergeCell ref="O91:O92"/>
    <mergeCell ref="X93:X94"/>
    <mergeCell ref="Y93:Y94"/>
    <mergeCell ref="AE93:AE94"/>
    <mergeCell ref="AF93:AF94"/>
    <mergeCell ref="AG93:AG94"/>
    <mergeCell ref="AH93:AH94"/>
    <mergeCell ref="N93:N94"/>
    <mergeCell ref="O93:O94"/>
    <mergeCell ref="P93:P94"/>
    <mergeCell ref="Q93:Q94"/>
    <mergeCell ref="V93:V94"/>
    <mergeCell ref="W93:W94"/>
    <mergeCell ref="H93:H94"/>
    <mergeCell ref="B91:B92"/>
    <mergeCell ref="C91:C92"/>
    <mergeCell ref="D91:D92"/>
    <mergeCell ref="E91:E92"/>
    <mergeCell ref="F91:F92"/>
    <mergeCell ref="G91:G92"/>
    <mergeCell ref="H91:H92"/>
    <mergeCell ref="I91:I92"/>
    <mergeCell ref="W89:W90"/>
    <mergeCell ref="X89:X90"/>
    <mergeCell ref="Y89:Y90"/>
    <mergeCell ref="AE89:AE90"/>
    <mergeCell ref="AF89:AF90"/>
    <mergeCell ref="AG89:AG90"/>
    <mergeCell ref="M89:M90"/>
    <mergeCell ref="N89:N90"/>
    <mergeCell ref="O89:O90"/>
    <mergeCell ref="P89:P90"/>
    <mergeCell ref="Q89:Q90"/>
    <mergeCell ref="V89:V90"/>
    <mergeCell ref="G89:G90"/>
    <mergeCell ref="H89:H90"/>
    <mergeCell ref="I89:I90"/>
    <mergeCell ref="J89:J90"/>
    <mergeCell ref="K89:K90"/>
    <mergeCell ref="L89:L90"/>
    <mergeCell ref="AE91:AE92"/>
    <mergeCell ref="AF91:AF92"/>
    <mergeCell ref="AG91:AG92"/>
    <mergeCell ref="AH84:AH88"/>
    <mergeCell ref="AI84:AI88"/>
    <mergeCell ref="B89:B90"/>
    <mergeCell ref="C89:C90"/>
    <mergeCell ref="D89:D90"/>
    <mergeCell ref="E89:E90"/>
    <mergeCell ref="F89:F90"/>
    <mergeCell ref="P84:P88"/>
    <mergeCell ref="Q84:Q88"/>
    <mergeCell ref="V84:V88"/>
    <mergeCell ref="W84:W88"/>
    <mergeCell ref="X84:X88"/>
    <mergeCell ref="Y84:Y88"/>
    <mergeCell ref="J84:J88"/>
    <mergeCell ref="K84:K88"/>
    <mergeCell ref="L84:L88"/>
    <mergeCell ref="M84:M88"/>
    <mergeCell ref="N84:N88"/>
    <mergeCell ref="O84:O88"/>
    <mergeCell ref="AH89:AH90"/>
    <mergeCell ref="AI89:AI90"/>
    <mergeCell ref="B84:B88"/>
    <mergeCell ref="C84:C88"/>
    <mergeCell ref="D84:D88"/>
    <mergeCell ref="E84:E88"/>
    <mergeCell ref="F84:F88"/>
    <mergeCell ref="G84:G88"/>
    <mergeCell ref="H84:H88"/>
    <mergeCell ref="I84:I88"/>
    <mergeCell ref="AE84:AE88"/>
    <mergeCell ref="AF84:AF88"/>
    <mergeCell ref="AG84:AG88"/>
    <mergeCell ref="G79:G80"/>
    <mergeCell ref="H79:H80"/>
    <mergeCell ref="I79:I80"/>
    <mergeCell ref="AE79:AE80"/>
    <mergeCell ref="AF79:AF80"/>
    <mergeCell ref="AG79:AG80"/>
    <mergeCell ref="W81:W83"/>
    <mergeCell ref="X81:X83"/>
    <mergeCell ref="Y81:Y83"/>
    <mergeCell ref="AE81:AE83"/>
    <mergeCell ref="AF81:AF83"/>
    <mergeCell ref="AG81:AG83"/>
    <mergeCell ref="M81:M83"/>
    <mergeCell ref="N81:N83"/>
    <mergeCell ref="O81:O83"/>
    <mergeCell ref="P81:P83"/>
    <mergeCell ref="Q81:Q83"/>
    <mergeCell ref="V81:V83"/>
    <mergeCell ref="G81:G83"/>
    <mergeCell ref="H81:H83"/>
    <mergeCell ref="I81:I83"/>
    <mergeCell ref="J81:J83"/>
    <mergeCell ref="K81:K83"/>
    <mergeCell ref="L81:L83"/>
    <mergeCell ref="G76:G78"/>
    <mergeCell ref="H76:H78"/>
    <mergeCell ref="I76:I78"/>
    <mergeCell ref="J76:J78"/>
    <mergeCell ref="K76:K78"/>
    <mergeCell ref="L76:L78"/>
    <mergeCell ref="AH79:AH80"/>
    <mergeCell ref="AI79:AI80"/>
    <mergeCell ref="B81:B83"/>
    <mergeCell ref="C81:C83"/>
    <mergeCell ref="D81:D83"/>
    <mergeCell ref="E81:E83"/>
    <mergeCell ref="F81:F83"/>
    <mergeCell ref="P79:P80"/>
    <mergeCell ref="Q79:Q80"/>
    <mergeCell ref="V79:V80"/>
    <mergeCell ref="W79:W80"/>
    <mergeCell ref="X79:X80"/>
    <mergeCell ref="Y79:Y80"/>
    <mergeCell ref="J79:J80"/>
    <mergeCell ref="K79:K80"/>
    <mergeCell ref="L79:L80"/>
    <mergeCell ref="M79:M80"/>
    <mergeCell ref="N79:N80"/>
    <mergeCell ref="O79:O80"/>
    <mergeCell ref="AH81:AH83"/>
    <mergeCell ref="AI81:AI83"/>
    <mergeCell ref="B79:B80"/>
    <mergeCell ref="C79:C80"/>
    <mergeCell ref="D79:D80"/>
    <mergeCell ref="E79:E80"/>
    <mergeCell ref="F79:F80"/>
    <mergeCell ref="AI73:AI75"/>
    <mergeCell ref="B76:B78"/>
    <mergeCell ref="C76:C78"/>
    <mergeCell ref="D76:D78"/>
    <mergeCell ref="E76:E78"/>
    <mergeCell ref="F76:F78"/>
    <mergeCell ref="Q73:Q75"/>
    <mergeCell ref="V73:V75"/>
    <mergeCell ref="W73:W75"/>
    <mergeCell ref="X73:X75"/>
    <mergeCell ref="Y73:Y75"/>
    <mergeCell ref="AD73:AD75"/>
    <mergeCell ref="K73:K75"/>
    <mergeCell ref="L73:L75"/>
    <mergeCell ref="M73:M75"/>
    <mergeCell ref="N73:N75"/>
    <mergeCell ref="O73:O75"/>
    <mergeCell ref="P73:P75"/>
    <mergeCell ref="AH76:AH78"/>
    <mergeCell ref="AI76:AI78"/>
    <mergeCell ref="W76:W78"/>
    <mergeCell ref="X76:X78"/>
    <mergeCell ref="Y76:Y78"/>
    <mergeCell ref="AE76:AE78"/>
    <mergeCell ref="AF76:AF78"/>
    <mergeCell ref="AG76:AG78"/>
    <mergeCell ref="M76:M78"/>
    <mergeCell ref="N76:N78"/>
    <mergeCell ref="O76:O78"/>
    <mergeCell ref="P76:P78"/>
    <mergeCell ref="Q76:Q78"/>
    <mergeCell ref="V76:V78"/>
    <mergeCell ref="AI70:AI72"/>
    <mergeCell ref="B73:B75"/>
    <mergeCell ref="C73:C75"/>
    <mergeCell ref="D73:D75"/>
    <mergeCell ref="E73:E75"/>
    <mergeCell ref="F73:F75"/>
    <mergeCell ref="G73:G75"/>
    <mergeCell ref="H73:H75"/>
    <mergeCell ref="I73:I75"/>
    <mergeCell ref="J73:J75"/>
    <mergeCell ref="Y70:Y72"/>
    <mergeCell ref="AD70:AD72"/>
    <mergeCell ref="AE70:AE72"/>
    <mergeCell ref="AF70:AF72"/>
    <mergeCell ref="AG70:AG72"/>
    <mergeCell ref="AH70:AH72"/>
    <mergeCell ref="O70:O72"/>
    <mergeCell ref="P70:P72"/>
    <mergeCell ref="Q70:Q72"/>
    <mergeCell ref="V70:V72"/>
    <mergeCell ref="W70:W72"/>
    <mergeCell ref="X70:X72"/>
    <mergeCell ref="I70:I72"/>
    <mergeCell ref="J70:J72"/>
    <mergeCell ref="K70:K72"/>
    <mergeCell ref="L70:L72"/>
    <mergeCell ref="M70:M72"/>
    <mergeCell ref="N70:N72"/>
    <mergeCell ref="AE73:AE75"/>
    <mergeCell ref="AF73:AF75"/>
    <mergeCell ref="AG73:AG75"/>
    <mergeCell ref="AH73:AH75"/>
    <mergeCell ref="B70:B72"/>
    <mergeCell ref="C70:C72"/>
    <mergeCell ref="D70:D72"/>
    <mergeCell ref="E70:E72"/>
    <mergeCell ref="F70:F72"/>
    <mergeCell ref="G70:G72"/>
    <mergeCell ref="H70:H72"/>
    <mergeCell ref="W67:W69"/>
    <mergeCell ref="X67:X69"/>
    <mergeCell ref="Y67:Y69"/>
    <mergeCell ref="AD67:AD69"/>
    <mergeCell ref="AE67:AE69"/>
    <mergeCell ref="AF67:AF69"/>
    <mergeCell ref="M67:M69"/>
    <mergeCell ref="N67:N69"/>
    <mergeCell ref="O67:O69"/>
    <mergeCell ref="P67:P69"/>
    <mergeCell ref="Q67:Q69"/>
    <mergeCell ref="V67:V69"/>
    <mergeCell ref="G67:G69"/>
    <mergeCell ref="H67:H69"/>
    <mergeCell ref="I67:I69"/>
    <mergeCell ref="J67:J69"/>
    <mergeCell ref="K67:K69"/>
    <mergeCell ref="L67:L69"/>
    <mergeCell ref="AJ55:AJ56"/>
    <mergeCell ref="AJ58:AJ59"/>
    <mergeCell ref="B67:B69"/>
    <mergeCell ref="C67:C69"/>
    <mergeCell ref="D67:D69"/>
    <mergeCell ref="E67:E69"/>
    <mergeCell ref="F67:F69"/>
    <mergeCell ref="W55:W66"/>
    <mergeCell ref="X55:X66"/>
    <mergeCell ref="Y55:Y66"/>
    <mergeCell ref="AD55:AD66"/>
    <mergeCell ref="AE55:AE66"/>
    <mergeCell ref="AF55:AF66"/>
    <mergeCell ref="M55:M66"/>
    <mergeCell ref="N55:N66"/>
    <mergeCell ref="O55:O66"/>
    <mergeCell ref="P55:P66"/>
    <mergeCell ref="Q55:Q66"/>
    <mergeCell ref="V55:V66"/>
    <mergeCell ref="G55:G66"/>
    <mergeCell ref="H55:H66"/>
    <mergeCell ref="I55:I66"/>
    <mergeCell ref="J55:J66"/>
    <mergeCell ref="K55:K66"/>
    <mergeCell ref="L55:L66"/>
    <mergeCell ref="AG67:AG69"/>
    <mergeCell ref="AH67:AH69"/>
    <mergeCell ref="AI67:AI69"/>
    <mergeCell ref="AI52:AI54"/>
    <mergeCell ref="B55:B66"/>
    <mergeCell ref="C55:C66"/>
    <mergeCell ref="D55:D66"/>
    <mergeCell ref="E55:E66"/>
    <mergeCell ref="F55:F66"/>
    <mergeCell ref="Q52:Q54"/>
    <mergeCell ref="V52:V54"/>
    <mergeCell ref="W52:W54"/>
    <mergeCell ref="X52:X54"/>
    <mergeCell ref="Y52:Y54"/>
    <mergeCell ref="AD52:AD54"/>
    <mergeCell ref="K52:K54"/>
    <mergeCell ref="L52:L54"/>
    <mergeCell ref="M52:M54"/>
    <mergeCell ref="N52:N54"/>
    <mergeCell ref="O52:O54"/>
    <mergeCell ref="P52:P54"/>
    <mergeCell ref="AG55:AG66"/>
    <mergeCell ref="AH55:AH66"/>
    <mergeCell ref="AI55:AI66"/>
    <mergeCell ref="AI48:AI51"/>
    <mergeCell ref="B52:B54"/>
    <mergeCell ref="C52:C54"/>
    <mergeCell ref="D52:D54"/>
    <mergeCell ref="E52:E54"/>
    <mergeCell ref="F52:F54"/>
    <mergeCell ref="G52:G54"/>
    <mergeCell ref="H52:H54"/>
    <mergeCell ref="I52:I54"/>
    <mergeCell ref="J52:J54"/>
    <mergeCell ref="Y48:Y51"/>
    <mergeCell ref="AD48:AD51"/>
    <mergeCell ref="AE48:AE51"/>
    <mergeCell ref="AF48:AF51"/>
    <mergeCell ref="AG48:AG51"/>
    <mergeCell ref="AH48:AH51"/>
    <mergeCell ref="O48:O51"/>
    <mergeCell ref="P48:P51"/>
    <mergeCell ref="Q48:Q51"/>
    <mergeCell ref="V48:V51"/>
    <mergeCell ref="W48:W51"/>
    <mergeCell ref="X48:X51"/>
    <mergeCell ref="I48:I51"/>
    <mergeCell ref="J48:J51"/>
    <mergeCell ref="K48:K51"/>
    <mergeCell ref="L48:L51"/>
    <mergeCell ref="M48:M51"/>
    <mergeCell ref="N48:N51"/>
    <mergeCell ref="AE52:AE54"/>
    <mergeCell ref="AF52:AF54"/>
    <mergeCell ref="AG52:AG54"/>
    <mergeCell ref="AH52:AH54"/>
    <mergeCell ref="B48:B51"/>
    <mergeCell ref="C48:C51"/>
    <mergeCell ref="D48:D51"/>
    <mergeCell ref="E48:E51"/>
    <mergeCell ref="F48:F51"/>
    <mergeCell ref="G48:G51"/>
    <mergeCell ref="H48:H51"/>
    <mergeCell ref="W45:W47"/>
    <mergeCell ref="X45:X47"/>
    <mergeCell ref="Y45:Y47"/>
    <mergeCell ref="AD45:AD47"/>
    <mergeCell ref="AE45:AE47"/>
    <mergeCell ref="AF45:AF47"/>
    <mergeCell ref="M45:M47"/>
    <mergeCell ref="N45:N47"/>
    <mergeCell ref="O45:O47"/>
    <mergeCell ref="P45:P47"/>
    <mergeCell ref="Q45:Q47"/>
    <mergeCell ref="V45:V47"/>
    <mergeCell ref="G45:G47"/>
    <mergeCell ref="H45:H47"/>
    <mergeCell ref="I45:I47"/>
    <mergeCell ref="J45:J47"/>
    <mergeCell ref="K45:K47"/>
    <mergeCell ref="L45:L47"/>
    <mergeCell ref="AI43:AI44"/>
    <mergeCell ref="B45:B47"/>
    <mergeCell ref="C45:C47"/>
    <mergeCell ref="D45:D47"/>
    <mergeCell ref="E45:E47"/>
    <mergeCell ref="F45:F47"/>
    <mergeCell ref="Q43:Q44"/>
    <mergeCell ref="V43:V44"/>
    <mergeCell ref="W43:W44"/>
    <mergeCell ref="X43:X44"/>
    <mergeCell ref="Y43:Y44"/>
    <mergeCell ref="AD43:AD44"/>
    <mergeCell ref="K43:K44"/>
    <mergeCell ref="L43:L44"/>
    <mergeCell ref="M43:M44"/>
    <mergeCell ref="N43:N44"/>
    <mergeCell ref="O43:O44"/>
    <mergeCell ref="P43:P44"/>
    <mergeCell ref="AG45:AG47"/>
    <mergeCell ref="AH45:AH47"/>
    <mergeCell ref="AI45:AI47"/>
    <mergeCell ref="AJ41:AJ42"/>
    <mergeCell ref="B43:B44"/>
    <mergeCell ref="C43:C44"/>
    <mergeCell ref="D43:D44"/>
    <mergeCell ref="E43:E44"/>
    <mergeCell ref="F43:F44"/>
    <mergeCell ref="G43:G44"/>
    <mergeCell ref="H43:H44"/>
    <mergeCell ref="I43:I44"/>
    <mergeCell ref="J43:J44"/>
    <mergeCell ref="AD41:AD42"/>
    <mergeCell ref="AE41:AE42"/>
    <mergeCell ref="AF41:AF42"/>
    <mergeCell ref="AG41:AG42"/>
    <mergeCell ref="AH41:AH42"/>
    <mergeCell ref="AI41:AI42"/>
    <mergeCell ref="P41:P42"/>
    <mergeCell ref="Q41:Q42"/>
    <mergeCell ref="V41:V42"/>
    <mergeCell ref="W41:W42"/>
    <mergeCell ref="X41:X42"/>
    <mergeCell ref="Y41:Y42"/>
    <mergeCell ref="J41:J42"/>
    <mergeCell ref="K41:K42"/>
    <mergeCell ref="L41:L42"/>
    <mergeCell ref="M41:M42"/>
    <mergeCell ref="N41:N42"/>
    <mergeCell ref="O41:O42"/>
    <mergeCell ref="AE43:AE44"/>
    <mergeCell ref="AF43:AF44"/>
    <mergeCell ref="AG43:AG44"/>
    <mergeCell ref="AH43:AH44"/>
    <mergeCell ref="B41:B42"/>
    <mergeCell ref="C41:C42"/>
    <mergeCell ref="D41:D42"/>
    <mergeCell ref="E41:E42"/>
    <mergeCell ref="F41:F42"/>
    <mergeCell ref="G41:G42"/>
    <mergeCell ref="H41:H42"/>
    <mergeCell ref="I41:I42"/>
    <mergeCell ref="AA37:AA38"/>
    <mergeCell ref="AD37:AD40"/>
    <mergeCell ref="AE37:AE40"/>
    <mergeCell ref="AF37:AF40"/>
    <mergeCell ref="AG37:AG40"/>
    <mergeCell ref="AH37:AH40"/>
    <mergeCell ref="P37:P40"/>
    <mergeCell ref="Q37:Q40"/>
    <mergeCell ref="V37:V40"/>
    <mergeCell ref="W37:W40"/>
    <mergeCell ref="X37:X40"/>
    <mergeCell ref="Y37:Y40"/>
    <mergeCell ref="J37:J40"/>
    <mergeCell ref="K37:K40"/>
    <mergeCell ref="L37:L40"/>
    <mergeCell ref="M37:M40"/>
    <mergeCell ref="N37:N40"/>
    <mergeCell ref="O37:O40"/>
    <mergeCell ref="AI33:AI36"/>
    <mergeCell ref="AJ33:AJ36"/>
    <mergeCell ref="B37:B40"/>
    <mergeCell ref="C37:C40"/>
    <mergeCell ref="D37:D40"/>
    <mergeCell ref="E37:E40"/>
    <mergeCell ref="F37:F40"/>
    <mergeCell ref="G37:G40"/>
    <mergeCell ref="H37:H40"/>
    <mergeCell ref="I37:I40"/>
    <mergeCell ref="Y33:Y36"/>
    <mergeCell ref="AD33:AD36"/>
    <mergeCell ref="AE33:AE36"/>
    <mergeCell ref="AF33:AF36"/>
    <mergeCell ref="AG33:AG36"/>
    <mergeCell ref="AH33:AH36"/>
    <mergeCell ref="O33:O36"/>
    <mergeCell ref="P33:P36"/>
    <mergeCell ref="Q33:Q36"/>
    <mergeCell ref="V33:V36"/>
    <mergeCell ref="W33:W36"/>
    <mergeCell ref="X33:X36"/>
    <mergeCell ref="I33:I36"/>
    <mergeCell ref="J33:J36"/>
    <mergeCell ref="K33:K36"/>
    <mergeCell ref="L33:L36"/>
    <mergeCell ref="M33:M36"/>
    <mergeCell ref="N33:N36"/>
    <mergeCell ref="AI37:AI40"/>
    <mergeCell ref="AJ37:AJ40"/>
    <mergeCell ref="B33:B36"/>
    <mergeCell ref="C33:C36"/>
    <mergeCell ref="D33:D36"/>
    <mergeCell ref="E33:E36"/>
    <mergeCell ref="F33:F36"/>
    <mergeCell ref="G33:G36"/>
    <mergeCell ref="H33:H36"/>
    <mergeCell ref="X28:X32"/>
    <mergeCell ref="Y28:Y32"/>
    <mergeCell ref="AD28:AD32"/>
    <mergeCell ref="AE28:AE32"/>
    <mergeCell ref="AF28:AF32"/>
    <mergeCell ref="AG28:AG32"/>
    <mergeCell ref="N28:N32"/>
    <mergeCell ref="O28:O32"/>
    <mergeCell ref="P28:P32"/>
    <mergeCell ref="Q28:Q32"/>
    <mergeCell ref="V28:V32"/>
    <mergeCell ref="W28:W32"/>
    <mergeCell ref="H28:H32"/>
    <mergeCell ref="I28:I32"/>
    <mergeCell ref="J28:J32"/>
    <mergeCell ref="K28:K32"/>
    <mergeCell ref="L28:L32"/>
    <mergeCell ref="M28:M32"/>
    <mergeCell ref="B28:B32"/>
    <mergeCell ref="C28:C32"/>
    <mergeCell ref="D28:D32"/>
    <mergeCell ref="E28:E32"/>
    <mergeCell ref="F28:F32"/>
    <mergeCell ref="G28:G32"/>
    <mergeCell ref="AE24:AE27"/>
    <mergeCell ref="AF24:AF27"/>
    <mergeCell ref="AG24:AG27"/>
    <mergeCell ref="AH24:AH27"/>
    <mergeCell ref="AI24:AI27"/>
    <mergeCell ref="AJ24:AJ27"/>
    <mergeCell ref="Q24:Q27"/>
    <mergeCell ref="V24:V27"/>
    <mergeCell ref="W24:W27"/>
    <mergeCell ref="X24:X27"/>
    <mergeCell ref="Y24:Y27"/>
    <mergeCell ref="AD24:AD27"/>
    <mergeCell ref="K24:K27"/>
    <mergeCell ref="L24:L27"/>
    <mergeCell ref="M24:M27"/>
    <mergeCell ref="N24:N27"/>
    <mergeCell ref="O24:O27"/>
    <mergeCell ref="P24:P27"/>
    <mergeCell ref="AH28:AH32"/>
    <mergeCell ref="AI28:AI32"/>
    <mergeCell ref="AJ28:AJ32"/>
    <mergeCell ref="B24:B27"/>
    <mergeCell ref="C24:C27"/>
    <mergeCell ref="D24:D27"/>
    <mergeCell ref="E24:E27"/>
    <mergeCell ref="F24:F27"/>
    <mergeCell ref="G24:G27"/>
    <mergeCell ref="H24:H27"/>
    <mergeCell ref="I24:I27"/>
    <mergeCell ref="J24:J27"/>
    <mergeCell ref="AD21:AD23"/>
    <mergeCell ref="AE21:AE23"/>
    <mergeCell ref="AF21:AF23"/>
    <mergeCell ref="AG21:AG23"/>
    <mergeCell ref="AH21:AH23"/>
    <mergeCell ref="AI21:AI23"/>
    <mergeCell ref="P21:P23"/>
    <mergeCell ref="Q21:Q23"/>
    <mergeCell ref="V21:V23"/>
    <mergeCell ref="W21:W23"/>
    <mergeCell ref="X21:X23"/>
    <mergeCell ref="Y21:Y23"/>
    <mergeCell ref="J21:J23"/>
    <mergeCell ref="K21:K23"/>
    <mergeCell ref="L21:L23"/>
    <mergeCell ref="M21:M23"/>
    <mergeCell ref="N21:N23"/>
    <mergeCell ref="O21:O23"/>
    <mergeCell ref="AI17:AI20"/>
    <mergeCell ref="AJ17:AJ20"/>
    <mergeCell ref="B21:B23"/>
    <mergeCell ref="C21:C23"/>
    <mergeCell ref="D21:D23"/>
    <mergeCell ref="E21:E23"/>
    <mergeCell ref="F21:F23"/>
    <mergeCell ref="G21:G23"/>
    <mergeCell ref="H21:H23"/>
    <mergeCell ref="I21:I23"/>
    <mergeCell ref="Y17:Y20"/>
    <mergeCell ref="AD17:AD20"/>
    <mergeCell ref="AE17:AE20"/>
    <mergeCell ref="AF17:AF20"/>
    <mergeCell ref="AG17:AG20"/>
    <mergeCell ref="AH17:AH20"/>
    <mergeCell ref="O17:O20"/>
    <mergeCell ref="P17:P20"/>
    <mergeCell ref="Q17:Q20"/>
    <mergeCell ref="V17:V20"/>
    <mergeCell ref="W17:W20"/>
    <mergeCell ref="X17:X20"/>
    <mergeCell ref="I17:I20"/>
    <mergeCell ref="J17:J20"/>
    <mergeCell ref="K17:K20"/>
    <mergeCell ref="L17:L20"/>
    <mergeCell ref="M17:M20"/>
    <mergeCell ref="N17:N20"/>
    <mergeCell ref="AJ21:AJ23"/>
    <mergeCell ref="B17:B20"/>
    <mergeCell ref="C17:C20"/>
    <mergeCell ref="D17:D20"/>
    <mergeCell ref="E17:E20"/>
    <mergeCell ref="F17:F20"/>
    <mergeCell ref="G17:G20"/>
    <mergeCell ref="H17:H20"/>
    <mergeCell ref="X13:X16"/>
    <mergeCell ref="Y13:Y16"/>
    <mergeCell ref="AD13:AD16"/>
    <mergeCell ref="AE13:AE16"/>
    <mergeCell ref="AF13:AF16"/>
    <mergeCell ref="AG13:AG16"/>
    <mergeCell ref="N13:N16"/>
    <mergeCell ref="O13:O16"/>
    <mergeCell ref="P13:P16"/>
    <mergeCell ref="Q13:Q16"/>
    <mergeCell ref="V13:V16"/>
    <mergeCell ref="W13:W16"/>
    <mergeCell ref="H13:H16"/>
    <mergeCell ref="I13:I16"/>
    <mergeCell ref="J13:J16"/>
    <mergeCell ref="K13:K16"/>
    <mergeCell ref="L13:L16"/>
    <mergeCell ref="M13:M16"/>
    <mergeCell ref="B13:B16"/>
    <mergeCell ref="C13:C16"/>
    <mergeCell ref="D13:D16"/>
    <mergeCell ref="E13:E16"/>
    <mergeCell ref="F13:F16"/>
    <mergeCell ref="G13:G16"/>
    <mergeCell ref="AE9:AE12"/>
    <mergeCell ref="AF9:AF12"/>
    <mergeCell ref="AG9:AG12"/>
    <mergeCell ref="AH9:AH12"/>
    <mergeCell ref="AI9:AI12"/>
    <mergeCell ref="AJ9:AJ12"/>
    <mergeCell ref="Q9:Q12"/>
    <mergeCell ref="V9:V12"/>
    <mergeCell ref="W9:W12"/>
    <mergeCell ref="X9:X12"/>
    <mergeCell ref="Y9:Y12"/>
    <mergeCell ref="AD9:AD12"/>
    <mergeCell ref="K9:K12"/>
    <mergeCell ref="L9:L12"/>
    <mergeCell ref="M9:M12"/>
    <mergeCell ref="N9:N12"/>
    <mergeCell ref="O9:O12"/>
    <mergeCell ref="P9:P12"/>
    <mergeCell ref="AH13:AH16"/>
    <mergeCell ref="AI13:AI16"/>
    <mergeCell ref="AJ13:AJ16"/>
    <mergeCell ref="AJ7:AJ8"/>
    <mergeCell ref="B9:B12"/>
    <mergeCell ref="C9:C12"/>
    <mergeCell ref="D9:D12"/>
    <mergeCell ref="E9:E12"/>
    <mergeCell ref="F9:F12"/>
    <mergeCell ref="G9:G12"/>
    <mergeCell ref="H9:H12"/>
    <mergeCell ref="I9:I12"/>
    <mergeCell ref="J9:J12"/>
    <mergeCell ref="AD7:AD8"/>
    <mergeCell ref="AE7:AE8"/>
    <mergeCell ref="AF7:AF8"/>
    <mergeCell ref="AG7:AG8"/>
    <mergeCell ref="AH7:AH8"/>
    <mergeCell ref="AI7:AI8"/>
    <mergeCell ref="P7:P8"/>
    <mergeCell ref="Q7:Q8"/>
    <mergeCell ref="V7:V8"/>
    <mergeCell ref="W7:W8"/>
    <mergeCell ref="X7:X8"/>
    <mergeCell ref="Y7:Y8"/>
    <mergeCell ref="J7:J8"/>
    <mergeCell ref="K7:K8"/>
    <mergeCell ref="L7:L8"/>
    <mergeCell ref="M7:M8"/>
    <mergeCell ref="N7:N8"/>
    <mergeCell ref="O7:O8"/>
    <mergeCell ref="B7:B8"/>
    <mergeCell ref="C7:C8"/>
    <mergeCell ref="D7:D8"/>
    <mergeCell ref="E7:E8"/>
    <mergeCell ref="F7:F8"/>
    <mergeCell ref="G7:G8"/>
    <mergeCell ref="H7:H8"/>
    <mergeCell ref="I7:I8"/>
    <mergeCell ref="Y4:Y6"/>
    <mergeCell ref="AD4:AD6"/>
    <mergeCell ref="AE4:AE6"/>
    <mergeCell ref="AF4:AF6"/>
    <mergeCell ref="AG4:AG6"/>
    <mergeCell ref="AH4:AH6"/>
    <mergeCell ref="O4:O6"/>
    <mergeCell ref="P4:P6"/>
    <mergeCell ref="Q4:Q6"/>
    <mergeCell ref="V4:V6"/>
    <mergeCell ref="W4:W6"/>
    <mergeCell ref="X4:X6"/>
    <mergeCell ref="I4:I6"/>
    <mergeCell ref="J4:J6"/>
    <mergeCell ref="K4:K6"/>
    <mergeCell ref="L4:L6"/>
    <mergeCell ref="M4:M6"/>
    <mergeCell ref="N4:N6"/>
    <mergeCell ref="AH2:AH3"/>
    <mergeCell ref="AI2:AI3"/>
    <mergeCell ref="AJ2:AJ3"/>
    <mergeCell ref="B4:B6"/>
    <mergeCell ref="C4:C6"/>
    <mergeCell ref="D4:D6"/>
    <mergeCell ref="E4:E6"/>
    <mergeCell ref="F4:F6"/>
    <mergeCell ref="G4:G6"/>
    <mergeCell ref="H4:H6"/>
    <mergeCell ref="B1:AG1"/>
    <mergeCell ref="D2:G2"/>
    <mergeCell ref="H2:K2"/>
    <mergeCell ref="L2:M2"/>
    <mergeCell ref="N2:Y2"/>
    <mergeCell ref="Z2:AG2"/>
    <mergeCell ref="AI4:AI6"/>
    <mergeCell ref="AJ4:AJ6"/>
  </mergeCells>
  <conditionalFormatting sqref="AC4:AC42 AC362:AC367">
    <cfRule type="beginsWith" dxfId="330" priority="326" operator="beginsWith" text="E">
      <formula>LEFT(AC4,LEN("E"))="E"</formula>
    </cfRule>
    <cfRule type="beginsWith" dxfId="329" priority="327" operator="beginsWith" text="T">
      <formula>LEFT(AC4,LEN("T"))="T"</formula>
    </cfRule>
    <cfRule type="beginsWith" dxfId="328" priority="328" operator="beginsWith" text="S">
      <formula>LEFT(AC4,LEN("S"))="S"</formula>
    </cfRule>
  </conditionalFormatting>
  <conditionalFormatting sqref="AB4 AB362:AB367 AF7 AF9 AF13 AF17 AF21 AF24 AF28 AF33 AF37 AF41 AF43 AF45 AF48 AF52 AF55 AF67 AF70 AF73 AF76 AF79 AF81 AF84 AF89 AF91 AF93 AF95 AF98 AF101 AF104 AF106 AF112:AF113 AF115 AF118 AF120 AF126 AF130 AF135 AF137 AF142 AF145 AF148 AF151 AF156 AF161 AF166 AF168 AF173 AF178 AF183 AF187 AF190 AF195 AF197 AF200 AF203 AF206 AF209 AF211:AF212 AF216 AF220 AF222 AF224 AF227 AF231 AF234 AF238 AF244 AF240 AF246 AF251 AF255 AF257 AF260:AF261 AF264 AF266:AF267 AF269 AF271 AF276 AF280 AF284 AF287 AF291 AF295 AF298 AF301 AF304 AF306 AF309 AF312 AF316 AF320 AF324 AF326 AF328:AF329 AF332 AF334 AF339 AF342 AF346 AF350 AF352 AF357 AF360 AF362 AF365 AF368 AF371 AF373 AF375 AF378 AF381 AF384 AF388 AF391 AF393 AF396 AF399 AF402 AF405 AF409 AF411 AF416 AF419 AF422 AF425 AF427 AF429 AF432 AF434 AF437 AF439 AF441 AF447 AF449 AF453 AF458 AF461 AF273:AF274">
    <cfRule type="beginsWith" dxfId="327" priority="323" operator="beginsWith" text="S">
      <formula>LEFT(AB4,LEN("S"))="S"</formula>
    </cfRule>
    <cfRule type="beginsWith" dxfId="326" priority="324" operator="beginsWith" text="E">
      <formula>LEFT(AB4,LEN("E"))="E"</formula>
    </cfRule>
    <cfRule type="beginsWith" dxfId="325" priority="325" operator="beginsWith" text="T">
      <formula>LEFT(AB4,LEN("T"))="T"</formula>
    </cfRule>
  </conditionalFormatting>
  <conditionalFormatting sqref="AB5:AB15">
    <cfRule type="beginsWith" dxfId="324" priority="320" operator="beginsWith" text="S">
      <formula>LEFT(AB5,LEN("S"))="S"</formula>
    </cfRule>
    <cfRule type="beginsWith" dxfId="323" priority="321" operator="beginsWith" text="E">
      <formula>LEFT(AB5,LEN("E"))="E"</formula>
    </cfRule>
    <cfRule type="beginsWith" dxfId="322" priority="322" operator="beginsWith" text="T">
      <formula>LEFT(AB5,LEN("T"))="T"</formula>
    </cfRule>
  </conditionalFormatting>
  <conditionalFormatting sqref="AB16:AB42">
    <cfRule type="beginsWith" dxfId="321" priority="317" operator="beginsWith" text="S">
      <formula>LEFT(AB16,LEN("S"))="S"</formula>
    </cfRule>
    <cfRule type="beginsWith" dxfId="320" priority="318" operator="beginsWith" text="E">
      <formula>LEFT(AB16,LEN("E"))="E"</formula>
    </cfRule>
    <cfRule type="beginsWith" dxfId="319" priority="319" operator="beginsWith" text="T">
      <formula>LEFT(AB16,LEN("T"))="T"</formula>
    </cfRule>
  </conditionalFormatting>
  <conditionalFormatting sqref="AC43:AC75">
    <cfRule type="beginsWith" dxfId="318" priority="314" operator="beginsWith" text="E">
      <formula>LEFT(AC43,LEN("E"))="E"</formula>
    </cfRule>
    <cfRule type="beginsWith" dxfId="317" priority="315" operator="beginsWith" text="T">
      <formula>LEFT(AC43,LEN("T"))="T"</formula>
    </cfRule>
    <cfRule type="beginsWith" dxfId="316" priority="316" operator="beginsWith" text="S">
      <formula>LEFT(AC43,LEN("S"))="S"</formula>
    </cfRule>
  </conditionalFormatting>
  <conditionalFormatting sqref="AB43:AB75 AB91:AB92 AB97 AB100 AB103 AB108 AB111:AB112 AB141">
    <cfRule type="beginsWith" dxfId="315" priority="311" operator="beginsWith" text="S">
      <formula>LEFT(AB43,LEN("S"))="S"</formula>
    </cfRule>
    <cfRule type="beginsWith" dxfId="314" priority="312" operator="beginsWith" text="E">
      <formula>LEFT(AB43,LEN("E"))="E"</formula>
    </cfRule>
    <cfRule type="beginsWith" dxfId="313" priority="313" operator="beginsWith" text="T">
      <formula>LEFT(AB43,LEN("T"))="T"</formula>
    </cfRule>
  </conditionalFormatting>
  <conditionalFormatting sqref="AB76:AB88">
    <cfRule type="beginsWith" dxfId="312" priority="308" operator="beginsWith" text="S">
      <formula>LEFT(AB76,LEN("S"))="S"</formula>
    </cfRule>
    <cfRule type="beginsWith" dxfId="311" priority="309" operator="beginsWith" text="E">
      <formula>LEFT(AB76,LEN("E"))="E"</formula>
    </cfRule>
    <cfRule type="beginsWith" dxfId="310" priority="310" operator="beginsWith" text="T">
      <formula>LEFT(AB76,LEN("T"))="T"</formula>
    </cfRule>
  </conditionalFormatting>
  <conditionalFormatting sqref="AB89 AB95">
    <cfRule type="beginsWith" dxfId="309" priority="305" operator="beginsWith" text="S">
      <formula>LEFT(AB89,LEN("S"))="S"</formula>
    </cfRule>
    <cfRule type="beginsWith" dxfId="308" priority="306" operator="beginsWith" text="E">
      <formula>LEFT(AB89,LEN("E"))="E"</formula>
    </cfRule>
    <cfRule type="beginsWith" dxfId="307" priority="307" operator="beginsWith" text="T">
      <formula>LEFT(AB89,LEN("T"))="T"</formula>
    </cfRule>
  </conditionalFormatting>
  <conditionalFormatting sqref="AB90">
    <cfRule type="beginsWith" dxfId="306" priority="302" operator="beginsWith" text="S">
      <formula>LEFT(AB90,LEN("S"))="S"</formula>
    </cfRule>
    <cfRule type="beginsWith" dxfId="305" priority="303" operator="beginsWith" text="E">
      <formula>LEFT(AB90,LEN("E"))="E"</formula>
    </cfRule>
    <cfRule type="beginsWith" dxfId="304" priority="304" operator="beginsWith" text="T">
      <formula>LEFT(AB90,LEN("T"))="T"</formula>
    </cfRule>
  </conditionalFormatting>
  <conditionalFormatting sqref="AC76:AC77">
    <cfRule type="beginsWith" dxfId="303" priority="299" operator="beginsWith" text="S">
      <formula>LEFT(AC76,LEN("S"))="S"</formula>
    </cfRule>
    <cfRule type="beginsWith" dxfId="302" priority="300" operator="beginsWith" text="E">
      <formula>LEFT(AC76,LEN("E"))="E"</formula>
    </cfRule>
    <cfRule type="beginsWith" dxfId="301" priority="301" operator="beginsWith" text="T">
      <formula>LEFT(AC76,LEN("T"))="T"</formula>
    </cfRule>
  </conditionalFormatting>
  <conditionalFormatting sqref="AC78:AC83">
    <cfRule type="beginsWith" dxfId="300" priority="296" operator="beginsWith" text="S">
      <formula>LEFT(AC78,LEN("S"))="S"</formula>
    </cfRule>
    <cfRule type="beginsWith" dxfId="299" priority="297" operator="beginsWith" text="E">
      <formula>LEFT(AC78,LEN("E"))="E"</formula>
    </cfRule>
    <cfRule type="beginsWith" dxfId="298" priority="298" operator="beginsWith" text="T">
      <formula>LEFT(AC78,LEN("T"))="T"</formula>
    </cfRule>
  </conditionalFormatting>
  <conditionalFormatting sqref="AC84">
    <cfRule type="beginsWith" dxfId="297" priority="293" operator="beginsWith" text="S">
      <formula>LEFT(AC84,LEN("S"))="S"</formula>
    </cfRule>
    <cfRule type="beginsWith" dxfId="296" priority="294" operator="beginsWith" text="E">
      <formula>LEFT(AC84,LEN("E"))="E"</formula>
    </cfRule>
    <cfRule type="beginsWith" dxfId="295" priority="295" operator="beginsWith" text="T">
      <formula>LEFT(AC84,LEN("T"))="T"</formula>
    </cfRule>
  </conditionalFormatting>
  <conditionalFormatting sqref="AC89">
    <cfRule type="beginsWith" dxfId="294" priority="290" operator="beginsWith" text="S">
      <formula>LEFT(AC89,LEN("S"))="S"</formula>
    </cfRule>
    <cfRule type="beginsWith" dxfId="293" priority="291" operator="beginsWith" text="E">
      <formula>LEFT(AC89,LEN("E"))="E"</formula>
    </cfRule>
    <cfRule type="beginsWith" dxfId="292" priority="292" operator="beginsWith" text="T">
      <formula>LEFT(AC89,LEN("T"))="T"</formula>
    </cfRule>
  </conditionalFormatting>
  <conditionalFormatting sqref="AC85 AC88">
    <cfRule type="beginsWith" dxfId="291" priority="287" operator="beginsWith" text="S">
      <formula>LEFT(AC85,LEN("S"))="S"</formula>
    </cfRule>
    <cfRule type="beginsWith" dxfId="290" priority="288" operator="beginsWith" text="E">
      <formula>LEFT(AC85,LEN("E"))="E"</formula>
    </cfRule>
    <cfRule type="beginsWith" dxfId="289" priority="289" operator="beginsWith" text="T">
      <formula>LEFT(AC85,LEN("T"))="T"</formula>
    </cfRule>
  </conditionalFormatting>
  <conditionalFormatting sqref="AC90">
    <cfRule type="beginsWith" dxfId="288" priority="284" operator="beginsWith" text="S">
      <formula>LEFT(AC90,LEN("S"))="S"</formula>
    </cfRule>
    <cfRule type="beginsWith" dxfId="287" priority="285" operator="beginsWith" text="E">
      <formula>LEFT(AC90,LEN("E"))="E"</formula>
    </cfRule>
    <cfRule type="beginsWith" dxfId="286" priority="286" operator="beginsWith" text="T">
      <formula>LEFT(AC90,LEN("T"))="T"</formula>
    </cfRule>
  </conditionalFormatting>
  <conditionalFormatting sqref="AC86">
    <cfRule type="beginsWith" dxfId="285" priority="281" operator="beginsWith" text="E">
      <formula>LEFT(AC86,LEN("E"))="E"</formula>
    </cfRule>
    <cfRule type="beginsWith" dxfId="284" priority="282" operator="beginsWith" text="T">
      <formula>LEFT(AC86,LEN("T"))="T"</formula>
    </cfRule>
    <cfRule type="beginsWith" dxfId="283" priority="283" operator="beginsWith" text="S">
      <formula>LEFT(AC86,LEN("S"))="S"</formula>
    </cfRule>
  </conditionalFormatting>
  <conditionalFormatting sqref="AC87">
    <cfRule type="beginsWith" dxfId="282" priority="278" operator="beginsWith" text="E">
      <formula>LEFT(AC87,LEN("E"))="E"</formula>
    </cfRule>
    <cfRule type="beginsWith" dxfId="281" priority="279" operator="beginsWith" text="T">
      <formula>LEFT(AC87,LEN("T"))="T"</formula>
    </cfRule>
    <cfRule type="beginsWith" dxfId="280" priority="280" operator="beginsWith" text="S">
      <formula>LEFT(AC87,LEN("S"))="S"</formula>
    </cfRule>
  </conditionalFormatting>
  <conditionalFormatting sqref="AC91">
    <cfRule type="beginsWith" dxfId="279" priority="275" operator="beginsWith" text="E">
      <formula>LEFT(AC91,LEN("E"))="E"</formula>
    </cfRule>
    <cfRule type="beginsWith" dxfId="278" priority="276" operator="beginsWith" text="T">
      <formula>LEFT(AC91,LEN("T"))="T"</formula>
    </cfRule>
    <cfRule type="beginsWith" dxfId="277" priority="277" operator="beginsWith" text="S">
      <formula>LEFT(AC91,LEN("S"))="S"</formula>
    </cfRule>
  </conditionalFormatting>
  <conditionalFormatting sqref="AC92:AC105">
    <cfRule type="beginsWith" dxfId="276" priority="272" operator="beginsWith" text="E">
      <formula>LEFT(AC92,LEN("E"))="E"</formula>
    </cfRule>
    <cfRule type="beginsWith" dxfId="275" priority="273" operator="beginsWith" text="T">
      <formula>LEFT(AC92,LEN("T"))="T"</formula>
    </cfRule>
    <cfRule type="beginsWith" dxfId="274" priority="274" operator="beginsWith" text="S">
      <formula>LEFT(AC92,LEN("S"))="S"</formula>
    </cfRule>
  </conditionalFormatting>
  <conditionalFormatting sqref="AB93">
    <cfRule type="beginsWith" dxfId="273" priority="269" operator="beginsWith" text="S">
      <formula>LEFT(AB93,LEN("S"))="S"</formula>
    </cfRule>
    <cfRule type="beginsWith" dxfId="272" priority="270" operator="beginsWith" text="E">
      <formula>LEFT(AB93,LEN("E"))="E"</formula>
    </cfRule>
    <cfRule type="beginsWith" dxfId="271" priority="271" operator="beginsWith" text="T">
      <formula>LEFT(AB93,LEN("T"))="T"</formula>
    </cfRule>
  </conditionalFormatting>
  <conditionalFormatting sqref="AB94">
    <cfRule type="beginsWith" dxfId="270" priority="266" operator="beginsWith" text="S">
      <formula>LEFT(AB94,LEN("S"))="S"</formula>
    </cfRule>
    <cfRule type="beginsWith" dxfId="269" priority="267" operator="beginsWith" text="E">
      <formula>LEFT(AB94,LEN("E"))="E"</formula>
    </cfRule>
    <cfRule type="beginsWith" dxfId="268" priority="268" operator="beginsWith" text="T">
      <formula>LEFT(AB94,LEN("T"))="T"</formula>
    </cfRule>
  </conditionalFormatting>
  <conditionalFormatting sqref="AB96">
    <cfRule type="beginsWith" dxfId="267" priority="263" operator="beginsWith" text="S">
      <formula>LEFT(AB96,LEN("S"))="S"</formula>
    </cfRule>
    <cfRule type="beginsWith" dxfId="266" priority="264" operator="beginsWith" text="E">
      <formula>LEFT(AB96,LEN("E"))="E"</formula>
    </cfRule>
    <cfRule type="beginsWith" dxfId="265" priority="265" operator="beginsWith" text="T">
      <formula>LEFT(AB96,LEN("T"))="T"</formula>
    </cfRule>
  </conditionalFormatting>
  <conditionalFormatting sqref="AB99">
    <cfRule type="beginsWith" dxfId="264" priority="260" operator="beginsWith" text="S">
      <formula>LEFT(AB99,LEN("S"))="S"</formula>
    </cfRule>
    <cfRule type="beginsWith" dxfId="263" priority="261" operator="beginsWith" text="E">
      <formula>LEFT(AB99,LEN("E"))="E"</formula>
    </cfRule>
    <cfRule type="beginsWith" dxfId="262" priority="262" operator="beginsWith" text="T">
      <formula>LEFT(AB99,LEN("T"))="T"</formula>
    </cfRule>
  </conditionalFormatting>
  <conditionalFormatting sqref="AB102">
    <cfRule type="beginsWith" dxfId="261" priority="257" operator="beginsWith" text="S">
      <formula>LEFT(AB102,LEN("S"))="S"</formula>
    </cfRule>
    <cfRule type="beginsWith" dxfId="260" priority="258" operator="beginsWith" text="E">
      <formula>LEFT(AB102,LEN("E"))="E"</formula>
    </cfRule>
    <cfRule type="beginsWith" dxfId="259" priority="259" operator="beginsWith" text="T">
      <formula>LEFT(AB102,LEN("T"))="T"</formula>
    </cfRule>
  </conditionalFormatting>
  <conditionalFormatting sqref="AB105">
    <cfRule type="beginsWith" dxfId="258" priority="254" operator="beginsWith" text="S">
      <formula>LEFT(AB105,LEN("S"))="S"</formula>
    </cfRule>
    <cfRule type="beginsWith" dxfId="257" priority="255" operator="beginsWith" text="E">
      <formula>LEFT(AB105,LEN("E"))="E"</formula>
    </cfRule>
    <cfRule type="beginsWith" dxfId="256" priority="256" operator="beginsWith" text="T">
      <formula>LEFT(AB105,LEN("T"))="T"</formula>
    </cfRule>
  </conditionalFormatting>
  <conditionalFormatting sqref="AB98">
    <cfRule type="beginsWith" dxfId="255" priority="251" operator="beginsWith" text="S">
      <formula>LEFT(AB98,LEN("S"))="S"</formula>
    </cfRule>
    <cfRule type="beginsWith" dxfId="254" priority="252" operator="beginsWith" text="E">
      <formula>LEFT(AB98,LEN("E"))="E"</formula>
    </cfRule>
    <cfRule type="beginsWith" dxfId="253" priority="253" operator="beginsWith" text="T">
      <formula>LEFT(AB98,LEN("T"))="T"</formula>
    </cfRule>
  </conditionalFormatting>
  <conditionalFormatting sqref="AB101">
    <cfRule type="beginsWith" dxfId="252" priority="248" operator="beginsWith" text="S">
      <formula>LEFT(AB101,LEN("S"))="S"</formula>
    </cfRule>
    <cfRule type="beginsWith" dxfId="251" priority="249" operator="beginsWith" text="E">
      <formula>LEFT(AB101,LEN("E"))="E"</formula>
    </cfRule>
    <cfRule type="beginsWith" dxfId="250" priority="250" operator="beginsWith" text="T">
      <formula>LEFT(AB101,LEN("T"))="T"</formula>
    </cfRule>
  </conditionalFormatting>
  <conditionalFormatting sqref="AB104">
    <cfRule type="beginsWith" dxfId="249" priority="245" operator="beginsWith" text="S">
      <formula>LEFT(AB104,LEN("S"))="S"</formula>
    </cfRule>
    <cfRule type="beginsWith" dxfId="248" priority="246" operator="beginsWith" text="E">
      <formula>LEFT(AB104,LEN("E"))="E"</formula>
    </cfRule>
    <cfRule type="beginsWith" dxfId="247" priority="247" operator="beginsWith" text="T">
      <formula>LEFT(AB104,LEN("T"))="T"</formula>
    </cfRule>
  </conditionalFormatting>
  <conditionalFormatting sqref="AB106">
    <cfRule type="beginsWith" dxfId="246" priority="242" operator="beginsWith" text="S">
      <formula>LEFT(AB106,LEN("S"))="S"</formula>
    </cfRule>
    <cfRule type="beginsWith" dxfId="245" priority="243" operator="beginsWith" text="E">
      <formula>LEFT(AB106,LEN("E"))="E"</formula>
    </cfRule>
    <cfRule type="beginsWith" dxfId="244" priority="244" operator="beginsWith" text="T">
      <formula>LEFT(AB106,LEN("T"))="T"</formula>
    </cfRule>
  </conditionalFormatting>
  <conditionalFormatting sqref="AB107">
    <cfRule type="beginsWith" dxfId="243" priority="239" operator="beginsWith" text="S">
      <formula>LEFT(AB107,LEN("S"))="S"</formula>
    </cfRule>
    <cfRule type="beginsWith" dxfId="242" priority="240" operator="beginsWith" text="E">
      <formula>LEFT(AB107,LEN("E"))="E"</formula>
    </cfRule>
    <cfRule type="beginsWith" dxfId="241" priority="241" operator="beginsWith" text="T">
      <formula>LEFT(AB107,LEN("T"))="T"</formula>
    </cfRule>
  </conditionalFormatting>
  <conditionalFormatting sqref="AB109">
    <cfRule type="beginsWith" dxfId="240" priority="236" operator="beginsWith" text="S">
      <formula>LEFT(AB109,LEN("S"))="S"</formula>
    </cfRule>
    <cfRule type="beginsWith" dxfId="239" priority="237" operator="beginsWith" text="E">
      <formula>LEFT(AB109,LEN("E"))="E"</formula>
    </cfRule>
    <cfRule type="beginsWith" dxfId="238" priority="238" operator="beginsWith" text="T">
      <formula>LEFT(AB109,LEN("T"))="T"</formula>
    </cfRule>
  </conditionalFormatting>
  <conditionalFormatting sqref="AB110">
    <cfRule type="beginsWith" dxfId="237" priority="233" operator="beginsWith" text="S">
      <formula>LEFT(AB110,LEN("S"))="S"</formula>
    </cfRule>
    <cfRule type="beginsWith" dxfId="236" priority="234" operator="beginsWith" text="E">
      <formula>LEFT(AB110,LEN("E"))="E"</formula>
    </cfRule>
    <cfRule type="beginsWith" dxfId="235" priority="235" operator="beginsWith" text="T">
      <formula>LEFT(AB110,LEN("T"))="T"</formula>
    </cfRule>
  </conditionalFormatting>
  <conditionalFormatting sqref="AB113">
    <cfRule type="beginsWith" dxfId="234" priority="230" operator="beginsWith" text="S">
      <formula>LEFT(AB113,LEN("S"))="S"</formula>
    </cfRule>
    <cfRule type="beginsWith" dxfId="233" priority="231" operator="beginsWith" text="E">
      <formula>LEFT(AB113,LEN("E"))="E"</formula>
    </cfRule>
    <cfRule type="beginsWith" dxfId="232" priority="232" operator="beginsWith" text="T">
      <formula>LEFT(AB113,LEN("T"))="T"</formula>
    </cfRule>
  </conditionalFormatting>
  <conditionalFormatting sqref="AB114">
    <cfRule type="beginsWith" dxfId="231" priority="227" operator="beginsWith" text="S">
      <formula>LEFT(AB114,LEN("S"))="S"</formula>
    </cfRule>
    <cfRule type="beginsWith" dxfId="230" priority="228" operator="beginsWith" text="E">
      <formula>LEFT(AB114,LEN("E"))="E"</formula>
    </cfRule>
    <cfRule type="beginsWith" dxfId="229" priority="229" operator="beginsWith" text="T">
      <formula>LEFT(AB114,LEN("T"))="T"</formula>
    </cfRule>
  </conditionalFormatting>
  <conditionalFormatting sqref="AB116">
    <cfRule type="beginsWith" dxfId="228" priority="224" operator="beginsWith" text="S">
      <formula>LEFT(AB116,LEN("S"))="S"</formula>
    </cfRule>
    <cfRule type="beginsWith" dxfId="227" priority="225" operator="beginsWith" text="E">
      <formula>LEFT(AB116,LEN("E"))="E"</formula>
    </cfRule>
    <cfRule type="beginsWith" dxfId="226" priority="226" operator="beginsWith" text="T">
      <formula>LEFT(AB116,LEN("T"))="T"</formula>
    </cfRule>
  </conditionalFormatting>
  <conditionalFormatting sqref="AB117">
    <cfRule type="beginsWith" dxfId="225" priority="221" operator="beginsWith" text="S">
      <formula>LEFT(AB117,LEN("S"))="S"</formula>
    </cfRule>
    <cfRule type="beginsWith" dxfId="224" priority="222" operator="beginsWith" text="E">
      <formula>LEFT(AB117,LEN("E"))="E"</formula>
    </cfRule>
    <cfRule type="beginsWith" dxfId="223" priority="223" operator="beginsWith" text="T">
      <formula>LEFT(AB117,LEN("T"))="T"</formula>
    </cfRule>
  </conditionalFormatting>
  <conditionalFormatting sqref="AB119">
    <cfRule type="beginsWith" dxfId="222" priority="218" operator="beginsWith" text="S">
      <formula>LEFT(AB119,LEN("S"))="S"</formula>
    </cfRule>
    <cfRule type="beginsWith" dxfId="221" priority="219" operator="beginsWith" text="E">
      <formula>LEFT(AB119,LEN("E"))="E"</formula>
    </cfRule>
    <cfRule type="beginsWith" dxfId="220" priority="220" operator="beginsWith" text="T">
      <formula>LEFT(AB119,LEN("T"))="T"</formula>
    </cfRule>
  </conditionalFormatting>
  <conditionalFormatting sqref="AB115">
    <cfRule type="beginsWith" dxfId="219" priority="215" operator="beginsWith" text="S">
      <formula>LEFT(AB115,LEN("S"))="S"</formula>
    </cfRule>
    <cfRule type="beginsWith" dxfId="218" priority="216" operator="beginsWith" text="E">
      <formula>LEFT(AB115,LEN("E"))="E"</formula>
    </cfRule>
    <cfRule type="beginsWith" dxfId="217" priority="217" operator="beginsWith" text="T">
      <formula>LEFT(AB115,LEN("T"))="T"</formula>
    </cfRule>
  </conditionalFormatting>
  <conditionalFormatting sqref="AB118">
    <cfRule type="beginsWith" dxfId="216" priority="212" operator="beginsWith" text="S">
      <formula>LEFT(AB118,LEN("S"))="S"</formula>
    </cfRule>
    <cfRule type="beginsWith" dxfId="215" priority="213" operator="beginsWith" text="E">
      <formula>LEFT(AB118,LEN("E"))="E"</formula>
    </cfRule>
    <cfRule type="beginsWith" dxfId="214" priority="214" operator="beginsWith" text="T">
      <formula>LEFT(AB118,LEN("T"))="T"</formula>
    </cfRule>
  </conditionalFormatting>
  <conditionalFormatting sqref="AC106">
    <cfRule type="beginsWith" dxfId="213" priority="209" operator="beginsWith" text="S">
      <formula>LEFT(AC106,LEN("S"))="S"</formula>
    </cfRule>
    <cfRule type="beginsWith" dxfId="212" priority="210" operator="beginsWith" text="E">
      <formula>LEFT(AC106,LEN("E"))="E"</formula>
    </cfRule>
    <cfRule type="beginsWith" dxfId="211" priority="211" operator="beginsWith" text="T">
      <formula>LEFT(AC106,LEN("T"))="T"</formula>
    </cfRule>
  </conditionalFormatting>
  <conditionalFormatting sqref="AC107">
    <cfRule type="beginsWith" dxfId="210" priority="206" operator="beginsWith" text="S">
      <formula>LEFT(AC107,LEN("S"))="S"</formula>
    </cfRule>
    <cfRule type="beginsWith" dxfId="209" priority="207" operator="beginsWith" text="E">
      <formula>LEFT(AC107,LEN("E"))="E"</formula>
    </cfRule>
    <cfRule type="beginsWith" dxfId="208" priority="208" operator="beginsWith" text="T">
      <formula>LEFT(AC107,LEN("T"))="T"</formula>
    </cfRule>
  </conditionalFormatting>
  <conditionalFormatting sqref="AC108">
    <cfRule type="beginsWith" dxfId="207" priority="203" operator="beginsWith" text="S">
      <formula>LEFT(AC108,LEN("S"))="S"</formula>
    </cfRule>
    <cfRule type="beginsWith" dxfId="206" priority="204" operator="beginsWith" text="E">
      <formula>LEFT(AC108,LEN("E"))="E"</formula>
    </cfRule>
    <cfRule type="beginsWith" dxfId="205" priority="205" operator="beginsWith" text="T">
      <formula>LEFT(AC108,LEN("T"))="T"</formula>
    </cfRule>
  </conditionalFormatting>
  <conditionalFormatting sqref="AC109">
    <cfRule type="beginsWith" dxfId="204" priority="200" operator="beginsWith" text="S">
      <formula>LEFT(AC109,LEN("S"))="S"</formula>
    </cfRule>
    <cfRule type="beginsWith" dxfId="203" priority="201" operator="beginsWith" text="E">
      <formula>LEFT(AC109,LEN("E"))="E"</formula>
    </cfRule>
    <cfRule type="beginsWith" dxfId="202" priority="202" operator="beginsWith" text="T">
      <formula>LEFT(AC109,LEN("T"))="T"</formula>
    </cfRule>
  </conditionalFormatting>
  <conditionalFormatting sqref="AC110">
    <cfRule type="beginsWith" dxfId="201" priority="197" operator="beginsWith" text="S">
      <formula>LEFT(AC110,LEN("S"))="S"</formula>
    </cfRule>
    <cfRule type="beginsWith" dxfId="200" priority="198" operator="beginsWith" text="E">
      <formula>LEFT(AC110,LEN("E"))="E"</formula>
    </cfRule>
    <cfRule type="beginsWith" dxfId="199" priority="199" operator="beginsWith" text="T">
      <formula>LEFT(AC110,LEN("T"))="T"</formula>
    </cfRule>
  </conditionalFormatting>
  <conditionalFormatting sqref="AC111">
    <cfRule type="beginsWith" dxfId="198" priority="194" operator="beginsWith" text="S">
      <formula>LEFT(AC111,LEN("S"))="S"</formula>
    </cfRule>
    <cfRule type="beginsWith" dxfId="197" priority="195" operator="beginsWith" text="E">
      <formula>LEFT(AC111,LEN("E"))="E"</formula>
    </cfRule>
    <cfRule type="beginsWith" dxfId="196" priority="196" operator="beginsWith" text="T">
      <formula>LEFT(AC111,LEN("T"))="T"</formula>
    </cfRule>
  </conditionalFormatting>
  <conditionalFormatting sqref="AC113">
    <cfRule type="beginsWith" dxfId="195" priority="191" operator="beginsWith" text="S">
      <formula>LEFT(AC113,LEN("S"))="S"</formula>
    </cfRule>
    <cfRule type="beginsWith" dxfId="194" priority="192" operator="beginsWith" text="E">
      <formula>LEFT(AC113,LEN("E"))="E"</formula>
    </cfRule>
    <cfRule type="beginsWith" dxfId="193" priority="193" operator="beginsWith" text="T">
      <formula>LEFT(AC113,LEN("T"))="T"</formula>
    </cfRule>
  </conditionalFormatting>
  <conditionalFormatting sqref="AC114">
    <cfRule type="beginsWith" dxfId="192" priority="188" operator="beginsWith" text="S">
      <formula>LEFT(AC114,LEN("S"))="S"</formula>
    </cfRule>
    <cfRule type="beginsWith" dxfId="191" priority="189" operator="beginsWith" text="E">
      <formula>LEFT(AC114,LEN("E"))="E"</formula>
    </cfRule>
    <cfRule type="beginsWith" dxfId="190" priority="190" operator="beginsWith" text="T">
      <formula>LEFT(AC114,LEN("T"))="T"</formula>
    </cfRule>
  </conditionalFormatting>
  <conditionalFormatting sqref="AC115">
    <cfRule type="beginsWith" dxfId="189" priority="185" operator="beginsWith" text="S">
      <formula>LEFT(AC115,LEN("S"))="S"</formula>
    </cfRule>
    <cfRule type="beginsWith" dxfId="188" priority="186" operator="beginsWith" text="E">
      <formula>LEFT(AC115,LEN("E"))="E"</formula>
    </cfRule>
    <cfRule type="beginsWith" dxfId="187" priority="187" operator="beginsWith" text="T">
      <formula>LEFT(AC115,LEN("T"))="T"</formula>
    </cfRule>
  </conditionalFormatting>
  <conditionalFormatting sqref="AC117">
    <cfRule type="beginsWith" dxfId="186" priority="182" operator="beginsWith" text="S">
      <formula>LEFT(AC117,LEN("S"))="S"</formula>
    </cfRule>
    <cfRule type="beginsWith" dxfId="185" priority="183" operator="beginsWith" text="E">
      <formula>LEFT(AC117,LEN("E"))="E"</formula>
    </cfRule>
    <cfRule type="beginsWith" dxfId="184" priority="184" operator="beginsWith" text="T">
      <formula>LEFT(AC117,LEN("T"))="T"</formula>
    </cfRule>
  </conditionalFormatting>
  <conditionalFormatting sqref="AC119">
    <cfRule type="beginsWith" dxfId="183" priority="179" operator="beginsWith" text="S">
      <formula>LEFT(AC119,LEN("S"))="S"</formula>
    </cfRule>
    <cfRule type="beginsWith" dxfId="182" priority="180" operator="beginsWith" text="E">
      <formula>LEFT(AC119,LEN("E"))="E"</formula>
    </cfRule>
    <cfRule type="beginsWith" dxfId="181" priority="181" operator="beginsWith" text="T">
      <formula>LEFT(AC119,LEN("T"))="T"</formula>
    </cfRule>
  </conditionalFormatting>
  <conditionalFormatting sqref="AC116">
    <cfRule type="beginsWith" dxfId="180" priority="176" operator="beginsWith" text="S">
      <formula>LEFT(AC116,LEN("S"))="S"</formula>
    </cfRule>
    <cfRule type="beginsWith" dxfId="179" priority="177" operator="beginsWith" text="E">
      <formula>LEFT(AC116,LEN("E"))="E"</formula>
    </cfRule>
    <cfRule type="beginsWith" dxfId="178" priority="178" operator="beginsWith" text="T">
      <formula>LEFT(AC116,LEN("T"))="T"</formula>
    </cfRule>
  </conditionalFormatting>
  <conditionalFormatting sqref="AC118">
    <cfRule type="beginsWith" dxfId="177" priority="173" operator="beginsWith" text="S">
      <formula>LEFT(AC118,LEN("S"))="S"</formula>
    </cfRule>
    <cfRule type="beginsWith" dxfId="176" priority="174" operator="beginsWith" text="E">
      <formula>LEFT(AC118,LEN("E"))="E"</formula>
    </cfRule>
    <cfRule type="beginsWith" dxfId="175" priority="175" operator="beginsWith" text="T">
      <formula>LEFT(AC118,LEN("T"))="T"</formula>
    </cfRule>
  </conditionalFormatting>
  <conditionalFormatting sqref="AC112">
    <cfRule type="beginsWith" dxfId="174" priority="170" operator="beginsWith" text="E">
      <formula>LEFT(AC112,LEN("E"))="E"</formula>
    </cfRule>
    <cfRule type="beginsWith" dxfId="173" priority="171" operator="beginsWith" text="T">
      <formula>LEFT(AC112,LEN("T"))="T"</formula>
    </cfRule>
    <cfRule type="beginsWith" dxfId="172" priority="172" operator="beginsWith" text="S">
      <formula>LEFT(AC112,LEN("S"))="S"</formula>
    </cfRule>
  </conditionalFormatting>
  <conditionalFormatting sqref="AB120">
    <cfRule type="beginsWith" dxfId="171" priority="167" operator="beginsWith" text="S">
      <formula>LEFT(AB120,LEN("S"))="S"</formula>
    </cfRule>
    <cfRule type="beginsWith" dxfId="170" priority="168" operator="beginsWith" text="E">
      <formula>LEFT(AB120,LEN("E"))="E"</formula>
    </cfRule>
    <cfRule type="beginsWith" dxfId="169" priority="169" operator="beginsWith" text="T">
      <formula>LEFT(AB120,LEN("T"))="T"</formula>
    </cfRule>
  </conditionalFormatting>
  <conditionalFormatting sqref="AB121">
    <cfRule type="beginsWith" dxfId="168" priority="164" operator="beginsWith" text="S">
      <formula>LEFT(AB121,LEN("S"))="S"</formula>
    </cfRule>
    <cfRule type="beginsWith" dxfId="167" priority="165" operator="beginsWith" text="E">
      <formula>LEFT(AB121,LEN("E"))="E"</formula>
    </cfRule>
    <cfRule type="beginsWith" dxfId="166" priority="166" operator="beginsWith" text="T">
      <formula>LEFT(AB121,LEN("T"))="T"</formula>
    </cfRule>
  </conditionalFormatting>
  <conditionalFormatting sqref="AB122">
    <cfRule type="beginsWith" dxfId="165" priority="161" operator="beginsWith" text="S">
      <formula>LEFT(AB122,LEN("S"))="S"</formula>
    </cfRule>
    <cfRule type="beginsWith" dxfId="164" priority="162" operator="beginsWith" text="E">
      <formula>LEFT(AB122,LEN("E"))="E"</formula>
    </cfRule>
    <cfRule type="beginsWith" dxfId="163" priority="163" operator="beginsWith" text="T">
      <formula>LEFT(AB122,LEN("T"))="T"</formula>
    </cfRule>
  </conditionalFormatting>
  <conditionalFormatting sqref="AB123">
    <cfRule type="beginsWith" dxfId="162" priority="158" operator="beginsWith" text="S">
      <formula>LEFT(AB123,LEN("S"))="S"</formula>
    </cfRule>
    <cfRule type="beginsWith" dxfId="161" priority="159" operator="beginsWith" text="E">
      <formula>LEFT(AB123,LEN("E"))="E"</formula>
    </cfRule>
    <cfRule type="beginsWith" dxfId="160" priority="160" operator="beginsWith" text="T">
      <formula>LEFT(AB123,LEN("T"))="T"</formula>
    </cfRule>
  </conditionalFormatting>
  <conditionalFormatting sqref="AB124">
    <cfRule type="beginsWith" dxfId="159" priority="155" operator="beginsWith" text="S">
      <formula>LEFT(AB124,LEN("S"))="S"</formula>
    </cfRule>
    <cfRule type="beginsWith" dxfId="158" priority="156" operator="beginsWith" text="E">
      <formula>LEFT(AB124,LEN("E"))="E"</formula>
    </cfRule>
    <cfRule type="beginsWith" dxfId="157" priority="157" operator="beginsWith" text="T">
      <formula>LEFT(AB124,LEN("T"))="T"</formula>
    </cfRule>
  </conditionalFormatting>
  <conditionalFormatting sqref="AB125">
    <cfRule type="beginsWith" dxfId="156" priority="152" operator="beginsWith" text="S">
      <formula>LEFT(AB125,LEN("S"))="S"</formula>
    </cfRule>
    <cfRule type="beginsWith" dxfId="155" priority="153" operator="beginsWith" text="E">
      <formula>LEFT(AB125,LEN("E"))="E"</formula>
    </cfRule>
    <cfRule type="beginsWith" dxfId="154" priority="154" operator="beginsWith" text="T">
      <formula>LEFT(AB125,LEN("T"))="T"</formula>
    </cfRule>
  </conditionalFormatting>
  <conditionalFormatting sqref="AC120">
    <cfRule type="beginsWith" dxfId="153" priority="149" operator="beginsWith" text="S">
      <formula>LEFT(AC120,LEN("S"))="S"</formula>
    </cfRule>
    <cfRule type="beginsWith" dxfId="152" priority="150" operator="beginsWith" text="E">
      <formula>LEFT(AC120,LEN("E"))="E"</formula>
    </cfRule>
    <cfRule type="beginsWith" dxfId="151" priority="151" operator="beginsWith" text="T">
      <formula>LEFT(AC120,LEN("T"))="T"</formula>
    </cfRule>
  </conditionalFormatting>
  <conditionalFormatting sqref="AC121">
    <cfRule type="beginsWith" dxfId="150" priority="146" operator="beginsWith" text="S">
      <formula>LEFT(AC121,LEN("S"))="S"</formula>
    </cfRule>
    <cfRule type="beginsWith" dxfId="149" priority="147" operator="beginsWith" text="E">
      <formula>LEFT(AC121,LEN("E"))="E"</formula>
    </cfRule>
    <cfRule type="beginsWith" dxfId="148" priority="148" operator="beginsWith" text="T">
      <formula>LEFT(AC121,LEN("T"))="T"</formula>
    </cfRule>
  </conditionalFormatting>
  <conditionalFormatting sqref="AC122">
    <cfRule type="beginsWith" dxfId="147" priority="143" operator="beginsWith" text="S">
      <formula>LEFT(AC122,LEN("S"))="S"</formula>
    </cfRule>
    <cfRule type="beginsWith" dxfId="146" priority="144" operator="beginsWith" text="E">
      <formula>LEFT(AC122,LEN("E"))="E"</formula>
    </cfRule>
    <cfRule type="beginsWith" dxfId="145" priority="145" operator="beginsWith" text="T">
      <formula>LEFT(AC122,LEN("T"))="T"</formula>
    </cfRule>
  </conditionalFormatting>
  <conditionalFormatting sqref="AC123">
    <cfRule type="beginsWith" dxfId="144" priority="140" operator="beginsWith" text="S">
      <formula>LEFT(AC123,LEN("S"))="S"</formula>
    </cfRule>
    <cfRule type="beginsWith" dxfId="143" priority="141" operator="beginsWith" text="E">
      <formula>LEFT(AC123,LEN("E"))="E"</formula>
    </cfRule>
    <cfRule type="beginsWith" dxfId="142" priority="142" operator="beginsWith" text="T">
      <formula>LEFT(AC123,LEN("T"))="T"</formula>
    </cfRule>
  </conditionalFormatting>
  <conditionalFormatting sqref="AC124">
    <cfRule type="beginsWith" dxfId="141" priority="137" operator="beginsWith" text="S">
      <formula>LEFT(AC124,LEN("S"))="S"</formula>
    </cfRule>
    <cfRule type="beginsWith" dxfId="140" priority="138" operator="beginsWith" text="E">
      <formula>LEFT(AC124,LEN("E"))="E"</formula>
    </cfRule>
    <cfRule type="beginsWith" dxfId="139" priority="139" operator="beginsWith" text="T">
      <formula>LEFT(AC124,LEN("T"))="T"</formula>
    </cfRule>
  </conditionalFormatting>
  <conditionalFormatting sqref="AC125">
    <cfRule type="beginsWith" dxfId="138" priority="134" operator="beginsWith" text="S">
      <formula>LEFT(AC125,LEN("S"))="S"</formula>
    </cfRule>
    <cfRule type="beginsWith" dxfId="137" priority="135" operator="beginsWith" text="E">
      <formula>LEFT(AC125,LEN("E"))="E"</formula>
    </cfRule>
    <cfRule type="beginsWith" dxfId="136" priority="136" operator="beginsWith" text="T">
      <formula>LEFT(AC125,LEN("T"))="T"</formula>
    </cfRule>
  </conditionalFormatting>
  <conditionalFormatting sqref="AC177">
    <cfRule type="beginsWith" dxfId="135" priority="125" operator="beginsWith" text="E">
      <formula>LEFT(AC177,LEN("E"))="E"</formula>
    </cfRule>
    <cfRule type="beginsWith" dxfId="134" priority="126" operator="beginsWith" text="T">
      <formula>LEFT(AC177,LEN("T"))="T"</formula>
    </cfRule>
    <cfRule type="beginsWith" dxfId="133" priority="127" operator="beginsWith" text="S">
      <formula>LEFT(AC177,LEN("S"))="S"</formula>
    </cfRule>
  </conditionalFormatting>
  <conditionalFormatting sqref="AC126:AC176">
    <cfRule type="beginsWith" dxfId="132" priority="131" operator="beginsWith" text="E">
      <formula>LEFT(AC126,LEN("E"))="E"</formula>
    </cfRule>
    <cfRule type="beginsWith" dxfId="131" priority="132" operator="beginsWith" text="T">
      <formula>LEFT(AC126,LEN("T"))="T"</formula>
    </cfRule>
    <cfRule type="beginsWith" dxfId="130" priority="133" operator="beginsWith" text="S">
      <formula>LEFT(AC126,LEN("S"))="S"</formula>
    </cfRule>
  </conditionalFormatting>
  <conditionalFormatting sqref="AB126:AB140 AB183:AB186 AB189 AB201:AB202 AB205 AB211 AB213 AB142:AB177">
    <cfRule type="beginsWith" dxfId="129" priority="128" operator="beginsWith" text="S">
      <formula>LEFT(AB126,LEN("S"))="S"</formula>
    </cfRule>
    <cfRule type="beginsWith" dxfId="128" priority="129" operator="beginsWith" text="E">
      <formula>LEFT(AB126,LEN("E"))="E"</formula>
    </cfRule>
    <cfRule type="beginsWith" dxfId="127" priority="130" operator="beginsWith" text="T">
      <formula>LEFT(AB126,LEN("T"))="T"</formula>
    </cfRule>
  </conditionalFormatting>
  <conditionalFormatting sqref="AC178:AC210">
    <cfRule type="beginsWith" dxfId="126" priority="122" operator="beginsWith" text="E">
      <formula>LEFT(AC178,LEN("E"))="E"</formula>
    </cfRule>
    <cfRule type="beginsWith" dxfId="125" priority="123" operator="beginsWith" text="T">
      <formula>LEFT(AC178,LEN("T"))="T"</formula>
    </cfRule>
    <cfRule type="beginsWith" dxfId="124" priority="124" operator="beginsWith" text="S">
      <formula>LEFT(AC178,LEN("S"))="S"</formula>
    </cfRule>
  </conditionalFormatting>
  <conditionalFormatting sqref="AB178:AB182 AB187:AB188 AB190:AB200 AB203:AB204 AB206:AB210">
    <cfRule type="beginsWith" dxfId="123" priority="119" operator="beginsWith" text="S">
      <formula>LEFT(AB178,LEN("S"))="S"</formula>
    </cfRule>
    <cfRule type="beginsWith" dxfId="122" priority="120" operator="beginsWith" text="E">
      <formula>LEFT(AB178,LEN("E"))="E"</formula>
    </cfRule>
    <cfRule type="beginsWith" dxfId="121" priority="121" operator="beginsWith" text="T">
      <formula>LEFT(AB178,LEN("T"))="T"</formula>
    </cfRule>
  </conditionalFormatting>
  <conditionalFormatting sqref="AC211:AC254">
    <cfRule type="beginsWith" dxfId="120" priority="116" operator="beginsWith" text="E">
      <formula>LEFT(AC211,LEN("E"))="E"</formula>
    </cfRule>
    <cfRule type="beginsWith" dxfId="119" priority="117" operator="beginsWith" text="T">
      <formula>LEFT(AC211,LEN("T"))="T"</formula>
    </cfRule>
    <cfRule type="beginsWith" dxfId="118" priority="118" operator="beginsWith" text="S">
      <formula>LEFT(AC211,LEN("S"))="S"</formula>
    </cfRule>
  </conditionalFormatting>
  <conditionalFormatting sqref="AB212 AB214:AB254">
    <cfRule type="beginsWith" dxfId="117" priority="113" operator="beginsWith" text="S">
      <formula>LEFT(AB212,LEN("S"))="S"</formula>
    </cfRule>
    <cfRule type="beginsWith" dxfId="116" priority="114" operator="beginsWith" text="E">
      <formula>LEFT(AB212,LEN("E"))="E"</formula>
    </cfRule>
    <cfRule type="beginsWith" dxfId="115" priority="115" operator="beginsWith" text="T">
      <formula>LEFT(AB212,LEN("T"))="T"</formula>
    </cfRule>
  </conditionalFormatting>
  <conditionalFormatting sqref="AC255:AC275">
    <cfRule type="beginsWith" dxfId="114" priority="110" operator="beginsWith" text="E">
      <formula>LEFT(AC255,LEN("E"))="E"</formula>
    </cfRule>
    <cfRule type="beginsWith" dxfId="113" priority="111" operator="beginsWith" text="T">
      <formula>LEFT(AC255,LEN("T"))="T"</formula>
    </cfRule>
    <cfRule type="beginsWith" dxfId="112" priority="112" operator="beginsWith" text="S">
      <formula>LEFT(AC255,LEN("S"))="S"</formula>
    </cfRule>
  </conditionalFormatting>
  <conditionalFormatting sqref="AB255:AB275">
    <cfRule type="beginsWith" dxfId="111" priority="107" operator="beginsWith" text="S">
      <formula>LEFT(AB255,LEN("S"))="S"</formula>
    </cfRule>
    <cfRule type="beginsWith" dxfId="110" priority="108" operator="beginsWith" text="E">
      <formula>LEFT(AB255,LEN("E"))="E"</formula>
    </cfRule>
    <cfRule type="beginsWith" dxfId="109" priority="109" operator="beginsWith" text="T">
      <formula>LEFT(AB255,LEN("T"))="T"</formula>
    </cfRule>
  </conditionalFormatting>
  <conditionalFormatting sqref="AC276:AC323">
    <cfRule type="beginsWith" dxfId="108" priority="104" operator="beginsWith" text="E">
      <formula>LEFT(AC276,LEN("E"))="E"</formula>
    </cfRule>
    <cfRule type="beginsWith" dxfId="107" priority="105" operator="beginsWith" text="T">
      <formula>LEFT(AC276,LEN("T"))="T"</formula>
    </cfRule>
    <cfRule type="beginsWith" dxfId="106" priority="106" operator="beginsWith" text="S">
      <formula>LEFT(AC276,LEN("S"))="S"</formula>
    </cfRule>
  </conditionalFormatting>
  <conditionalFormatting sqref="AB276:AB323">
    <cfRule type="beginsWith" dxfId="105" priority="101" operator="beginsWith" text="S">
      <formula>LEFT(AB276,LEN("S"))="S"</formula>
    </cfRule>
    <cfRule type="beginsWith" dxfId="104" priority="102" operator="beginsWith" text="E">
      <formula>LEFT(AB276,LEN("E"))="E"</formula>
    </cfRule>
    <cfRule type="beginsWith" dxfId="103" priority="103" operator="beginsWith" text="T">
      <formula>LEFT(AB276,LEN("T"))="T"</formula>
    </cfRule>
  </conditionalFormatting>
  <conditionalFormatting sqref="AC324:AC328">
    <cfRule type="beginsWith" dxfId="102" priority="98" operator="beginsWith" text="E">
      <formula>LEFT(AC324,LEN("E"))="E"</formula>
    </cfRule>
    <cfRule type="beginsWith" dxfId="101" priority="99" operator="beginsWith" text="T">
      <formula>LEFT(AC324,LEN("T"))="T"</formula>
    </cfRule>
    <cfRule type="beginsWith" dxfId="100" priority="100" operator="beginsWith" text="S">
      <formula>LEFT(AC324,LEN("S"))="S"</formula>
    </cfRule>
  </conditionalFormatting>
  <conditionalFormatting sqref="AB324:AB328">
    <cfRule type="beginsWith" dxfId="99" priority="95" operator="beginsWith" text="S">
      <formula>LEFT(AB324,LEN("S"))="S"</formula>
    </cfRule>
    <cfRule type="beginsWith" dxfId="98" priority="96" operator="beginsWith" text="E">
      <formula>LEFT(AB324,LEN("E"))="E"</formula>
    </cfRule>
    <cfRule type="beginsWith" dxfId="97" priority="97" operator="beginsWith" text="T">
      <formula>LEFT(AB324,LEN("T"))="T"</formula>
    </cfRule>
  </conditionalFormatting>
  <conditionalFormatting sqref="AC329:AC338">
    <cfRule type="beginsWith" dxfId="96" priority="92" operator="beginsWith" text="E">
      <formula>LEFT(AC329,LEN("E"))="E"</formula>
    </cfRule>
    <cfRule type="beginsWith" dxfId="95" priority="93" operator="beginsWith" text="T">
      <formula>LEFT(AC329,LEN("T"))="T"</formula>
    </cfRule>
    <cfRule type="beginsWith" dxfId="94" priority="94" operator="beginsWith" text="S">
      <formula>LEFT(AC329,LEN("S"))="S"</formula>
    </cfRule>
  </conditionalFormatting>
  <conditionalFormatting sqref="AB329:AB338">
    <cfRule type="beginsWith" dxfId="93" priority="89" operator="beginsWith" text="S">
      <formula>LEFT(AB329,LEN("S"))="S"</formula>
    </cfRule>
    <cfRule type="beginsWith" dxfId="92" priority="90" operator="beginsWith" text="E">
      <formula>LEFT(AB329,LEN("E"))="E"</formula>
    </cfRule>
    <cfRule type="beginsWith" dxfId="91" priority="91" operator="beginsWith" text="T">
      <formula>LEFT(AB329,LEN("T"))="T"</formula>
    </cfRule>
  </conditionalFormatting>
  <conditionalFormatting sqref="AC339:AC349">
    <cfRule type="beginsWith" dxfId="90" priority="86" operator="beginsWith" text="E">
      <formula>LEFT(AC339,LEN("E"))="E"</formula>
    </cfRule>
    <cfRule type="beginsWith" dxfId="89" priority="87" operator="beginsWith" text="T">
      <formula>LEFT(AC339,LEN("T"))="T"</formula>
    </cfRule>
    <cfRule type="beginsWith" dxfId="88" priority="88" operator="beginsWith" text="S">
      <formula>LEFT(AC339,LEN("S"))="S"</formula>
    </cfRule>
  </conditionalFormatting>
  <conditionalFormatting sqref="AB339:AB349">
    <cfRule type="beginsWith" dxfId="87" priority="83" operator="beginsWith" text="S">
      <formula>LEFT(AB339,LEN("S"))="S"</formula>
    </cfRule>
    <cfRule type="beginsWith" dxfId="86" priority="84" operator="beginsWith" text="E">
      <formula>LEFT(AB339,LEN("E"))="E"</formula>
    </cfRule>
    <cfRule type="beginsWith" dxfId="85" priority="85" operator="beginsWith" text="T">
      <formula>LEFT(AB339,LEN("T"))="T"</formula>
    </cfRule>
  </conditionalFormatting>
  <conditionalFormatting sqref="AC350:AC361">
    <cfRule type="beginsWith" dxfId="84" priority="80" operator="beginsWith" text="E">
      <formula>LEFT(AC350,LEN("E"))="E"</formula>
    </cfRule>
    <cfRule type="beginsWith" dxfId="83" priority="81" operator="beginsWith" text="T">
      <formula>LEFT(AC350,LEN("T"))="T"</formula>
    </cfRule>
    <cfRule type="beginsWith" dxfId="82" priority="82" operator="beginsWith" text="S">
      <formula>LEFT(AC350,LEN("S"))="S"</formula>
    </cfRule>
  </conditionalFormatting>
  <conditionalFormatting sqref="AB350:AB361">
    <cfRule type="beginsWith" dxfId="81" priority="77" operator="beginsWith" text="S">
      <formula>LEFT(AB350,LEN("S"))="S"</formula>
    </cfRule>
    <cfRule type="beginsWith" dxfId="80" priority="78" operator="beginsWith" text="E">
      <formula>LEFT(AB350,LEN("E"))="E"</formula>
    </cfRule>
    <cfRule type="beginsWith" dxfId="79" priority="79" operator="beginsWith" text="T">
      <formula>LEFT(AB350,LEN("T"))="T"</formula>
    </cfRule>
  </conditionalFormatting>
  <conditionalFormatting sqref="AC368:AC374">
    <cfRule type="beginsWith" dxfId="78" priority="74" operator="beginsWith" text="E">
      <formula>LEFT(AC368,LEN("E"))="E"</formula>
    </cfRule>
    <cfRule type="beginsWith" dxfId="77" priority="75" operator="beginsWith" text="T">
      <formula>LEFT(AC368,LEN("T"))="T"</formula>
    </cfRule>
    <cfRule type="beginsWith" dxfId="76" priority="76" operator="beginsWith" text="S">
      <formula>LEFT(AC368,LEN("S"))="S"</formula>
    </cfRule>
  </conditionalFormatting>
  <conditionalFormatting sqref="AB368:AB374">
    <cfRule type="beginsWith" dxfId="75" priority="71" operator="beginsWith" text="S">
      <formula>LEFT(AB368,LEN("S"))="S"</formula>
    </cfRule>
    <cfRule type="beginsWith" dxfId="74" priority="72" operator="beginsWith" text="E">
      <formula>LEFT(AB368,LEN("E"))="E"</formula>
    </cfRule>
    <cfRule type="beginsWith" dxfId="73" priority="73" operator="beginsWith" text="T">
      <formula>LEFT(AB368,LEN("T"))="T"</formula>
    </cfRule>
  </conditionalFormatting>
  <conditionalFormatting sqref="AC375:AC424">
    <cfRule type="beginsWith" dxfId="72" priority="68" operator="beginsWith" text="E">
      <formula>LEFT(AC375,LEN("E"))="E"</formula>
    </cfRule>
    <cfRule type="beginsWith" dxfId="71" priority="69" operator="beginsWith" text="T">
      <formula>LEFT(AC375,LEN("T"))="T"</formula>
    </cfRule>
    <cfRule type="beginsWith" dxfId="70" priority="70" operator="beginsWith" text="S">
      <formula>LEFT(AC375,LEN("S"))="S"</formula>
    </cfRule>
  </conditionalFormatting>
  <conditionalFormatting sqref="AB375:AB424">
    <cfRule type="beginsWith" dxfId="69" priority="65" operator="beginsWith" text="S">
      <formula>LEFT(AB375,LEN("S"))="S"</formula>
    </cfRule>
    <cfRule type="beginsWith" dxfId="68" priority="66" operator="beginsWith" text="E">
      <formula>LEFT(AB375,LEN("E"))="E"</formula>
    </cfRule>
    <cfRule type="beginsWith" dxfId="67" priority="67" operator="beginsWith" text="T">
      <formula>LEFT(AB375,LEN("T"))="T"</formula>
    </cfRule>
  </conditionalFormatting>
  <conditionalFormatting sqref="AG276:AH276">
    <cfRule type="beginsWith" dxfId="66" priority="38" operator="beginsWith" text="E">
      <formula>LEFT(AG276,LEN("E"))="E"</formula>
    </cfRule>
    <cfRule type="beginsWith" dxfId="65" priority="39" operator="beginsWith" text="T">
      <formula>LEFT(AG276,LEN("T"))="T"</formula>
    </cfRule>
    <cfRule type="beginsWith" dxfId="64" priority="40" operator="beginsWith" text="S">
      <formula>LEFT(AG276,LEN("S"))="S"</formula>
    </cfRule>
  </conditionalFormatting>
  <conditionalFormatting sqref="AC425:AC460">
    <cfRule type="beginsWith" dxfId="63" priority="62" operator="beginsWith" text="E">
      <formula>LEFT(AC425,LEN("E"))="E"</formula>
    </cfRule>
    <cfRule type="beginsWith" dxfId="62" priority="63" operator="beginsWith" text="T">
      <formula>LEFT(AC425,LEN("T"))="T"</formula>
    </cfRule>
    <cfRule type="beginsWith" dxfId="61" priority="64" operator="beginsWith" text="S">
      <formula>LEFT(AC425,LEN("S"))="S"</formula>
    </cfRule>
  </conditionalFormatting>
  <conditionalFormatting sqref="AB425:AB460">
    <cfRule type="beginsWith" dxfId="60" priority="59" operator="beginsWith" text="S">
      <formula>LEFT(AB425,LEN("S"))="S"</formula>
    </cfRule>
    <cfRule type="beginsWith" dxfId="59" priority="60" operator="beginsWith" text="E">
      <formula>LEFT(AB425,LEN("E"))="E"</formula>
    </cfRule>
    <cfRule type="beginsWith" dxfId="58" priority="61" operator="beginsWith" text="T">
      <formula>LEFT(AB425,LEN("T"))="T"</formula>
    </cfRule>
  </conditionalFormatting>
  <conditionalFormatting sqref="AC461:AC462">
    <cfRule type="beginsWith" dxfId="57" priority="56" operator="beginsWith" text="E">
      <formula>LEFT(AC461,LEN("E"))="E"</formula>
    </cfRule>
    <cfRule type="beginsWith" dxfId="56" priority="57" operator="beginsWith" text="T">
      <formula>LEFT(AC461,LEN("T"))="T"</formula>
    </cfRule>
    <cfRule type="beginsWith" dxfId="55" priority="58" operator="beginsWith" text="S">
      <formula>LEFT(AC461,LEN("S"))="S"</formula>
    </cfRule>
  </conditionalFormatting>
  <conditionalFormatting sqref="AB461:AB462">
    <cfRule type="beginsWith" dxfId="54" priority="53" operator="beginsWith" text="S">
      <formula>LEFT(AB461,LEN("S"))="S"</formula>
    </cfRule>
    <cfRule type="beginsWith" dxfId="53" priority="54" operator="beginsWith" text="E">
      <formula>LEFT(AB461,LEN("E"))="E"</formula>
    </cfRule>
    <cfRule type="beginsWith" dxfId="52" priority="55" operator="beginsWith" text="T">
      <formula>LEFT(AB461,LEN("T"))="T"</formula>
    </cfRule>
  </conditionalFormatting>
  <conditionalFormatting sqref="AG4:AH4 AG13:AH13 AG24 AG137:AH137 AG173:AH173 AG195:AH195 AG220:AH220 AG246:AH246 AG280:AH280 AG306:AH306 AG309:AH309 AG312:AH312 AG362:AH362 AG375:AH375 AG409:AH409 AG419:AH419 AG425:AH425 AG441:AH441 AG7:AH7 AG9:AH9 AG17 AG21:AH21 AG28:AH28 AG33:AH33 AG37:AH37 AG41:AH41 AG43:AH43 AG45:AH45 AG52:AH52 AG55:AH55 AG67:AH67 AG70:AH70 AG73:AH73 AG76:AH76 AG79:AH79 AG81:AH81 AG84:AH84 AG89:AH89 AG91:AH91 AG93:AH93 AG95:AH95 AG98:AH98 AG101:AH101 AG104:AH104 AG106:AH106 AG112:AH113 AG115:AH115 AG118:AH118 AG120:AH120 AG126:AH126 AG130:AH130 AG135:AH135 AG142:AH142 AG145:AH145 AG148:AH148 AG151:AH151 AG156:AH156 AG161:AH161 AG166:AH166 AG168:AH168 AG178:AH178 AG183:AH183 AG187:AH187 AG190:AH190 AG197:AH197 AG200:AH200 AG203:AH203 AG206:AH206 AG209:AH209 AG211:AH212 AG216:AH216 AG222:AH222 AG224:AH224 AG227:AH227 AG231:AH231 AG238:AH238 AG240:AH240 AG244:AH244 AG251:AH251 AG255:AH255 AG257:AH257 AG260:AH261 AG264:AH264 AG266:AH267 AG269:AH269 AG271:AH271 AG273:AH274 AG284:AH284 AG287:AH287 AG291:AH291 AG295:AH295 AG298:AH298 AG301:AH301 AG304:AH304 AG316:AH316 AG320:AH320 AG324:AH324 AG326:AH326 AG328:AH329 AG332:AH332 AG334:AH334 AG339:AH339 AG342:AH342 AG346:AH346 AG350:AH350 AG352:AH352 AG357:AH357 AG360:AH360 AG365:AH365 AG368:AH368 AG371:AH371 AG373:AH373 AG378:AH378 AG381:AH381 AG384:AH384 AG388:AH388 AG391:AH391 AG393:AH393 AG396:AH396 AG399:AH399 AG402:AH402 AG405:AH405 AG411:AH411 AG416:AH416 AG422:AH422 AG427:AH427 AG429:AH429 AG432:AH432 AG434:AH434 AG437:AH437 AG439:AH439 AG447:AH447 AG449:AH449 AG453:AH453 AG458:AH458 AG461:AH461">
    <cfRule type="beginsWith" dxfId="51" priority="50" operator="beginsWith" text="E">
      <formula>LEFT(AG4,LEN("E"))="E"</formula>
    </cfRule>
    <cfRule type="beginsWith" dxfId="50" priority="51" operator="beginsWith" text="T">
      <formula>LEFT(AG4,LEN("T"))="T"</formula>
    </cfRule>
    <cfRule type="beginsWith" dxfId="49" priority="52" operator="beginsWith" text="S">
      <formula>LEFT(AG4,LEN("S"))="S"</formula>
    </cfRule>
  </conditionalFormatting>
  <conditionalFormatting sqref="AF4">
    <cfRule type="beginsWith" dxfId="48" priority="47" operator="beginsWith" text="S">
      <formula>LEFT(AF4,LEN("S"))="S"</formula>
    </cfRule>
    <cfRule type="beginsWith" dxfId="47" priority="48" operator="beginsWith" text="E">
      <formula>LEFT(AF4,LEN("E"))="E"</formula>
    </cfRule>
    <cfRule type="beginsWith" dxfId="46" priority="49" operator="beginsWith" text="T">
      <formula>LEFT(AF4,LEN("T"))="T"</formula>
    </cfRule>
  </conditionalFormatting>
  <conditionalFormatting sqref="AG48:AH48">
    <cfRule type="beginsWith" dxfId="45" priority="44" operator="beginsWith" text="E">
      <formula>LEFT(AG48,LEN("E"))="E"</formula>
    </cfRule>
    <cfRule type="beginsWith" dxfId="44" priority="45" operator="beginsWith" text="T">
      <formula>LEFT(AG48,LEN("T"))="T"</formula>
    </cfRule>
    <cfRule type="beginsWith" dxfId="43" priority="46" operator="beginsWith" text="S">
      <formula>LEFT(AG48,LEN("S"))="S"</formula>
    </cfRule>
  </conditionalFormatting>
  <conditionalFormatting sqref="AG234:AH234">
    <cfRule type="beginsWith" dxfId="42" priority="41" operator="beginsWith" text="E">
      <formula>LEFT(AG234,LEN("E"))="E"</formula>
    </cfRule>
    <cfRule type="beginsWith" dxfId="41" priority="42" operator="beginsWith" text="T">
      <formula>LEFT(AG234,LEN("T"))="T"</formula>
    </cfRule>
    <cfRule type="beginsWith" dxfId="40" priority="43" operator="beginsWith" text="S">
      <formula>LEFT(AG234,LEN("S"))="S"</formula>
    </cfRule>
  </conditionalFormatting>
  <conditionalFormatting sqref="J41 L41:M41">
    <cfRule type="cellIs" dxfId="39" priority="37" operator="equal">
      <formula>"Otro"</formula>
    </cfRule>
  </conditionalFormatting>
  <conditionalFormatting sqref="K41">
    <cfRule type="cellIs" dxfId="38" priority="36" operator="equal">
      <formula>"Otro"</formula>
    </cfRule>
  </conditionalFormatting>
  <conditionalFormatting sqref="J4 L4:M4">
    <cfRule type="cellIs" dxfId="37" priority="35" operator="equal">
      <formula>"Otro"</formula>
    </cfRule>
  </conditionalFormatting>
  <conditionalFormatting sqref="K4">
    <cfRule type="cellIs" dxfId="36" priority="34" operator="equal">
      <formula>"Otro"</formula>
    </cfRule>
  </conditionalFormatting>
  <conditionalFormatting sqref="J43:J45 L45:M45 L43:M43">
    <cfRule type="cellIs" dxfId="35" priority="33" operator="equal">
      <formula>"Otro"</formula>
    </cfRule>
  </conditionalFormatting>
  <conditionalFormatting sqref="K43:K45">
    <cfRule type="cellIs" dxfId="34" priority="32" operator="equal">
      <formula>"Otro"</formula>
    </cfRule>
  </conditionalFormatting>
  <conditionalFormatting sqref="I76:J78">
    <cfRule type="cellIs" dxfId="33" priority="31" operator="equal">
      <formula>"Otro"</formula>
    </cfRule>
  </conditionalFormatting>
  <conditionalFormatting sqref="J79">
    <cfRule type="cellIs" dxfId="32" priority="30" operator="equal">
      <formula>"Otro"</formula>
    </cfRule>
  </conditionalFormatting>
  <conditionalFormatting sqref="K76:K78">
    <cfRule type="cellIs" dxfId="31" priority="29" operator="equal">
      <formula>"Otro"</formula>
    </cfRule>
  </conditionalFormatting>
  <conditionalFormatting sqref="K79">
    <cfRule type="cellIs" dxfId="30" priority="28" operator="equal">
      <formula>"Otro"</formula>
    </cfRule>
  </conditionalFormatting>
  <conditionalFormatting sqref="L76:M76">
    <cfRule type="cellIs" dxfId="29" priority="27" operator="equal">
      <formula>"Otro"</formula>
    </cfRule>
  </conditionalFormatting>
  <conditionalFormatting sqref="L79:M79">
    <cfRule type="cellIs" dxfId="28" priority="26" operator="equal">
      <formula>"Otro"</formula>
    </cfRule>
  </conditionalFormatting>
  <conditionalFormatting sqref="J98:J100 L98:M98">
    <cfRule type="cellIs" dxfId="27" priority="25" operator="equal">
      <formula>"Otro"</formula>
    </cfRule>
  </conditionalFormatting>
  <conditionalFormatting sqref="K98:K100">
    <cfRule type="cellIs" dxfId="26" priority="24" operator="equal">
      <formula>"Otro"</formula>
    </cfRule>
  </conditionalFormatting>
  <conditionalFormatting sqref="J375:J377 L375:M375">
    <cfRule type="cellIs" dxfId="25" priority="23" operator="equal">
      <formula>"Otro"</formula>
    </cfRule>
  </conditionalFormatting>
  <conditionalFormatting sqref="J378 L378:M378">
    <cfRule type="cellIs" dxfId="24" priority="22" operator="equal">
      <formula>"Otro"</formula>
    </cfRule>
  </conditionalFormatting>
  <conditionalFormatting sqref="J381:J383 L381:M381">
    <cfRule type="cellIs" dxfId="23" priority="21" operator="equal">
      <formula>"Otro"</formula>
    </cfRule>
  </conditionalFormatting>
  <conditionalFormatting sqref="K375:K377">
    <cfRule type="cellIs" dxfId="22" priority="20" operator="equal">
      <formula>"Otro"</formula>
    </cfRule>
  </conditionalFormatting>
  <conditionalFormatting sqref="K378">
    <cfRule type="cellIs" dxfId="21" priority="19" operator="equal">
      <formula>"Otro"</formula>
    </cfRule>
  </conditionalFormatting>
  <conditionalFormatting sqref="K381:K383">
    <cfRule type="cellIs" dxfId="20" priority="18" operator="equal">
      <formula>"Otro"</formula>
    </cfRule>
  </conditionalFormatting>
  <conditionalFormatting sqref="K425:K426 K429:K431">
    <cfRule type="cellIs" dxfId="19" priority="10" operator="equal">
      <formula>"Otro"</formula>
    </cfRule>
  </conditionalFormatting>
  <conditionalFormatting sqref="K427:K428">
    <cfRule type="cellIs" dxfId="18" priority="9" operator="equal">
      <formula>"Otro"</formula>
    </cfRule>
  </conditionalFormatting>
  <conditionalFormatting sqref="K434:K436">
    <cfRule type="cellIs" dxfId="17" priority="8" operator="equal">
      <formula>"Otro"</formula>
    </cfRule>
  </conditionalFormatting>
  <conditionalFormatting sqref="K441:K446">
    <cfRule type="cellIs" dxfId="16" priority="7" operator="equal">
      <formula>"Otro"</formula>
    </cfRule>
  </conditionalFormatting>
  <conditionalFormatting sqref="J437:K439 J432:K433">
    <cfRule type="cellIs" dxfId="15" priority="17" operator="equal">
      <formula>"Otro"</formula>
    </cfRule>
  </conditionalFormatting>
  <conditionalFormatting sqref="L439:M439 L437:M437">
    <cfRule type="cellIs" dxfId="14" priority="11" operator="equal">
      <formula>"Otro"</formula>
    </cfRule>
  </conditionalFormatting>
  <conditionalFormatting sqref="J425:J426 J429:J431 L429:M429 L425:M425">
    <cfRule type="cellIs" dxfId="13" priority="16" operator="equal">
      <formula>"Otro"</formula>
    </cfRule>
  </conditionalFormatting>
  <conditionalFormatting sqref="J427:J428 L427:M427">
    <cfRule type="cellIs" dxfId="12" priority="15" operator="equal">
      <formula>"Otro"</formula>
    </cfRule>
  </conditionalFormatting>
  <conditionalFormatting sqref="L432:M432">
    <cfRule type="cellIs" dxfId="11" priority="14" operator="equal">
      <formula>"Otro"</formula>
    </cfRule>
  </conditionalFormatting>
  <conditionalFormatting sqref="J434:J436 L434:M434">
    <cfRule type="cellIs" dxfId="10" priority="13" operator="equal">
      <formula>"Otro"</formula>
    </cfRule>
  </conditionalFormatting>
  <conditionalFormatting sqref="J441:J446 L441:M441">
    <cfRule type="cellIs" dxfId="9" priority="12" operator="equal">
      <formula>"Otro"</formula>
    </cfRule>
  </conditionalFormatting>
  <conditionalFormatting sqref="AH17">
    <cfRule type="beginsWith" dxfId="8" priority="4" operator="beginsWith" text="E">
      <formula>LEFT(AH17,LEN("E"))="E"</formula>
    </cfRule>
    <cfRule type="beginsWith" dxfId="7" priority="5" operator="beginsWith" text="T">
      <formula>LEFT(AH17,LEN("T"))="T"</formula>
    </cfRule>
    <cfRule type="beginsWith" dxfId="6" priority="6" operator="beginsWith" text="S">
      <formula>LEFT(AH17,LEN("S"))="S"</formula>
    </cfRule>
  </conditionalFormatting>
  <conditionalFormatting sqref="AH24">
    <cfRule type="beginsWith" dxfId="5" priority="1" operator="beginsWith" text="E">
      <formula>LEFT(AH24,LEN("E"))="E"</formula>
    </cfRule>
    <cfRule type="beginsWith" dxfId="4" priority="2" operator="beginsWith" text="T">
      <formula>LEFT(AH24,LEN("T"))="T"</formula>
    </cfRule>
    <cfRule type="beginsWith" dxfId="3" priority="3" operator="beginsWith" text="S">
      <formula>LEFT(AH24,LEN("S"))="S"</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Seguimiento_Plan_Acción_OCI</vt:lpstr>
      <vt:lpstr>Seguimiento_Plan_Acción_OCI!Área_de_impresión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Duvy Johanna Plazas Socha</cp:lastModifiedBy>
  <dcterms:created xsi:type="dcterms:W3CDTF">2020-07-31T19:51:14Z</dcterms:created>
  <dcterms:modified xsi:type="dcterms:W3CDTF">2021-01-14T23:17:55Z</dcterms:modified>
</cp:coreProperties>
</file>