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66925"/>
  <mc:AlternateContent xmlns:mc="http://schemas.openxmlformats.org/markup-compatibility/2006">
    <mc:Choice Requires="x15">
      <x15ac:absPath xmlns:x15ac="http://schemas.microsoft.com/office/spreadsheetml/2010/11/ac" url="C:\Users\ASUS\Desktop\DANE-27 de Agosto al 26 septiembre de 2023\EKOGUI\INFORME FINAL\"/>
    </mc:Choice>
  </mc:AlternateContent>
  <xr:revisionPtr revIDLastSave="0" documentId="13_ncr:1_{BF9786AB-5F33-4B64-9AC2-FE876F9BB42E}" xr6:coauthVersionLast="47" xr6:coauthVersionMax="47" xr10:uidLastSave="{00000000-0000-0000-0000-000000000000}"/>
  <bookViews>
    <workbookView xWindow="-120" yWindow="-120" windowWidth="20730" windowHeight="11160" tabRatio="777" activeTab="1"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<sst xmlns="http://schemas.openxmlformats.org/spreadsheetml/2006/main" count="701" uniqueCount="621">
  <si>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</si>
  <si>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</si>
  <si>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</si>
  <si>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</si>
  <si>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</si>
  <si>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</si>
  <si>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</si>
  <si>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</si>
  <si>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</si>
  <si>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</si>
  <si>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</si>
  <si>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</si>
  <si>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</si>
  <si>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</si>
  <si>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</si>
  <si>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</si>
  <si>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</si>
  <si>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</si>
  <si>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</si>
  <si>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</si>
  <si>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</si>
  <si>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</si>
  <si>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</si>
  <si>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</si>
  <si>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</si>
  <si>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</si>
  <si>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</si>
  <si>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</si>
  <si>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</si>
  <si>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</si>
  <si>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</si>
  <si>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</si>
  <si>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</si>
  <si>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</si>
  <si>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</si>
  <si>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</si>
  <si>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</si>
  <si>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</si>
  <si>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</si>
  <si>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</si>
  <si>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</si>
  <si>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</si>
  <si>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</si>
  <si>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</si>
  <si>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</si>
  <si>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</si>
  <si>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</si>
  <si>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</si>
  <si>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</si>
  <si>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</si>
  <si>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</si>
  <si>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</si>
  <si>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</si>
  <si>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</si>
  <si>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</si>
  <si>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</si>
  <si>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</si>
  <si>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</si>
  <si>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</si>
  <si>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</si>
  <si>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</si>
  <si>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</si>
  <si>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</si>
  <si>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</si>
  <si>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</si>
  <si>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</si>
  <si>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</si>
  <si>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</si>
  <si>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</si>
  <si>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</si>
  <si>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</si>
  <si>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</si>
  <si>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</si>
  <si>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</si>
  <si>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</si>
  <si>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</si>
  <si>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</si>
  <si>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</si>
  <si>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</si>
  <si>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</si>
  <si>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</si>
  <si>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</si>
  <si>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</si>
  <si>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</si>
  <si>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</si>
  <si>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</si>
  <si>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</si>
  <si>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</si>
  <si>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</si>
  <si>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</si>
  <si>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</si>
  <si>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</si>
  <si>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</si>
  <si>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</si>
  <si>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</si>
  <si>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</si>
  <si>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</si>
  <si>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</si>
  <si>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</si>
  <si>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</si>
  <si>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</si>
  <si>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</si>
  <si>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</si>
  <si>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</si>
  <si>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</si>
  <si>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</si>
  <si>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</si>
  <si>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</si>
  <si>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</si>
  <si>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</si>
  <si>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</si>
  <si>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</si>
  <si>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</si>
  <si>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</si>
  <si>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</si>
  <si>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</si>
  <si>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</si>
  <si>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</si>
  <si>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</si>
  <si>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</si>
  <si>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</si>
  <si>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</si>
  <si>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</si>
  <si>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</si>
  <si>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</si>
  <si>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</si>
  <si>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</si>
  <si>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</si>
  <si>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</si>
  <si>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</si>
  <si>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</si>
  <si>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</si>
  <si>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</si>
  <si>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</si>
  <si>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</si>
  <si>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</si>
  <si>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</si>
  <si>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</si>
  <si>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</si>
  <si>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</si>
  <si>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</si>
  <si>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</si>
  <si>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</si>
  <si>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</si>
  <si>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</si>
  <si>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</si>
  <si>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</si>
  <si>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</si>
  <si>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</si>
  <si>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</si>
  <si>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</si>
  <si>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</si>
  <si>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</si>
  <si>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</si>
  <si>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</si>
  <si>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</si>
  <si>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BANCO AGRARIO DE COLOMBIA S.A.</t>
  </si>
  <si>
    <t>SOCIEDAD FIDUCIARIA DE DESARROLLO AGROPECUARIO S.A.</t>
  </si>
  <si>
    <t>INSTITUTO COLOMBIANO AGROPECUARIO</t>
  </si>
  <si>
    <t>INSTITUTO COLOMBIANO DE DESARROLLO RURAL - INCODER</t>
  </si>
  <si>
    <t>FONDO PARA EL FINANCIAMIENTO DEL SECTOR AGROPECUARIO</t>
  </si>
  <si>
    <t>MINISTERIO DE AGRICULTURA Y DESARROLLO RURAL</t>
  </si>
  <si>
    <t>INSTITUTO DE HIDROLOGIA, METEOROLOGIA Y ESTUDIOS AMBIENTALES</t>
  </si>
  <si>
    <t>COMISION DE REGULACION DE AGUA POTABLE Y SANEAMIENTO BASICO</t>
  </si>
  <si>
    <t>FONDO NACIONAL DE AHORRO</t>
  </si>
  <si>
    <t>EMPRESA COLOMBIANA DE PRODUCTOS VETERINARIOS S.A.</t>
  </si>
  <si>
    <t>INSTITUTO DE INVESTIGACIONES MARINAS Y COSTERAS JOSE BENITO VIVES DE ANDREIS</t>
  </si>
  <si>
    <t>PAR INURBE EN LIQUIDACION</t>
  </si>
  <si>
    <t>INSTITUTO DE INVESTIGACION DE RECURSOS BIOLOGICOS ALEXANDER VON HUMBOLDT</t>
  </si>
  <si>
    <t>PARQUES NACIONALES NATURALES DE COLOMBIA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</si>
  <si>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</si>
  <si>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</si>
  <si>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</si>
  <si>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</si>
  <si>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</si>
  <si>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</si>
  <si>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</si>
  <si>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</si>
  <si>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</si>
  <si>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</si>
  <si>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</si>
  <si>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</si>
  <si>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</si>
  <si>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</si>
  <si>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</si>
  <si>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</si>
  <si>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</si>
  <si>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</si>
  <si>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</si>
  <si>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</si>
  <si>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</si>
  <si>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</si>
  <si>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</si>
  <si>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</si>
  <si>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</si>
  <si>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</si>
  <si>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</si>
  <si>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</si>
  <si>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</si>
  <si>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</si>
  <si>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</si>
  <si>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</si>
  <si>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</si>
  <si>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</si>
  <si>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</si>
  <si>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</si>
  <si>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</si>
  <si>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CAJA DE SUELDOS DE RETIRO DE LA POLICIA NACIONAL</t>
  </si>
  <si>
    <t>CAJA PROMOTORA DE VIVIENDA MILITAR Y DE POLICIA</t>
  </si>
  <si>
    <t>CLUB MILITAR DE OFICIALES</t>
  </si>
  <si>
    <t>CORPORACION DE LA INDUSTRIA AERONAUTICA COLOMBIANA S.A.</t>
  </si>
  <si>
    <t>INDUSTRIA MILITAR</t>
  </si>
  <si>
    <t>DEFENSA CIVIL COLOMBIANA</t>
  </si>
  <si>
    <t>FONDO ROTATORIO DE LA POLICIA NACIONAL</t>
  </si>
  <si>
    <t>HOSPITAL MILITAR CENTRAL</t>
  </si>
  <si>
    <t>INSTITUTO DE CASAS FISCALES DEL EJERCITO</t>
  </si>
  <si>
    <t>MINISTERIO DE DEFENSA NACIONAL</t>
  </si>
  <si>
    <t>DIRECCION GENERAL DE LA POLICIA NACIONAL</t>
  </si>
  <si>
    <t>SERVICIO AEREO A TERRITORIOS NACIONALES S.A.</t>
  </si>
  <si>
    <t>SOCIEDAD HOTELERA TEQUENDAMA S.A. - CROWNE PLAZA</t>
  </si>
  <si>
    <t>SUPERINTENDENCIA DE VIGILANCIA Y SEGURIDAD PRIVADA</t>
  </si>
  <si>
    <t>SUPERINTENDENCIA DE LA ECONOMIA SOLIDARIA</t>
  </si>
  <si>
    <t>CONSEJO PROFESIONAL NACIONAL DE INGENIERIA</t>
  </si>
  <si>
    <t>FONDO DE DESARROLLO DE LA EDUCACION SUPERIOR</t>
  </si>
  <si>
    <t>INSTITUTO COLOMBIANO DE CREDITO EDUCATIVO Y ESTUDIOS TECNICOS EN EL EXTERIOR MARIANO OSPINA PEREZ</t>
  </si>
  <si>
    <t>INSTITUTO COLOMBIANO PARA LA EVALUACION DE LA EDUCACION</t>
  </si>
  <si>
    <t>INSTITUTO NACIONAL DE FORMACION TECNICA PROFESIONAL DEL DEPARTAMENTO DE SAN ANDRES, PROVIDENCIA Y SANTA CATALINA</t>
  </si>
  <si>
    <t>INSTITUTO NACIONAL PARA CIEGOS</t>
  </si>
  <si>
    <t>INSTITUTO NACIONAL PARA SORDOS</t>
  </si>
  <si>
    <t>INSTITUTO NACIONAL DE FORMACION TECNICA PROFESIONAL DE SAN JUAN DEL CESAR</t>
  </si>
  <si>
    <t>INSTITUTO TECNICO NACIONAL DE COMERCIO SIMON RODRIGUEZ</t>
  </si>
  <si>
    <t>ESCUELA TECNOLOGICA INSTITUTO TECNICO CENTRAL</t>
  </si>
  <si>
    <t>INSTITUTO TOLIMENSE DE FORMACION TECNICA PROFESIONAL</t>
  </si>
  <si>
    <t>MINISTERIO DE EDUCACION NACIONAL - COMPARTIDO</t>
  </si>
  <si>
    <t>DEPARTAMENTO ADMINISTRATIVO NACIONAL DE ESTADISTICA</t>
  </si>
  <si>
    <t>INSTITUTO GEOGRAFICO AGUSTIN CODAZZI</t>
  </si>
  <si>
    <t>DEPARTAMENTO ADMINISTRATIVO DE LA FUNCION PUBLICA</t>
  </si>
  <si>
    <t>ESCUELA SUPERIOR DE ADMINISTRACION PUBLICA</t>
  </si>
  <si>
    <t>CENTRAL DE INVERSIONES S.A.</t>
  </si>
  <si>
    <t>FIDUCIARIA LA PREVISORA S.A.</t>
  </si>
  <si>
    <t>FINANCIERA DE DESARROLLO TERRITORIAL S.A.</t>
  </si>
  <si>
    <t>FONDO DE GARANTIAS DE ENTIDADES COOPERATIVAS</t>
  </si>
  <si>
    <t>LA PREVISORA S.A. COMPANIA DE SEGUROS</t>
  </si>
  <si>
    <t>SUPERINTENDENCIA FINANCIERA DE COLOMBIA</t>
  </si>
  <si>
    <t>UNIDAD DE INFORMACION Y ANALISIS FINANCIERO</t>
  </si>
  <si>
    <t>ARTESANIAS DE COLOMBIA S.A.</t>
  </si>
  <si>
    <t>BANCO DE COMERCIO EXTERIOR DE COLOMBIA S.A.</t>
  </si>
  <si>
    <t>FIDUCIARIA COLOMBIANA DE COMERCIO EXTERIOR S.A.</t>
  </si>
  <si>
    <t>FONDO DE GARANTIAS DE INSTITUCIONES FINANCIERAS</t>
  </si>
  <si>
    <t>FONDO NACIONAL DE GARANTIAS S.A.</t>
  </si>
  <si>
    <t>MINISTERIO DE COMERCIO, INDUSTRIA Y TURISMO</t>
  </si>
  <si>
    <t>SUPERINTENDENCIA DE INDUSTRIA Y COMERCIO</t>
  </si>
  <si>
    <t>SUPERINTENDENCIA DE SOCIEDADES</t>
  </si>
  <si>
    <t>DIRECCION NACIONAL DE DERECHO DE AUTOR</t>
  </si>
  <si>
    <t>IMPRENTA NACIONAL DE COLOMBIA</t>
  </si>
  <si>
    <t>INSTITUTO NACIONAL PENITENCIARIO Y CARCELARIO</t>
  </si>
  <si>
    <t>SUPERINTENDENCIA DE NOTARIADO Y REGISTRO</t>
  </si>
  <si>
    <t>CORPORACION NACIONAL PARA LA RECONSTRUCCION DE LA CUENCA DEL RIO PAEZ Y ZONAS ALEDANAS</t>
  </si>
  <si>
    <t>AGENCIA NACIONAL DE HIDROCARBUROS</t>
  </si>
  <si>
    <t>CENTRALES ELECTRICAS DE NARINO S.A. E.S.P.</t>
  </si>
  <si>
    <t>COMISION DE REGULACION DE ENERGIA Y GAS</t>
  </si>
  <si>
    <t>ELECTRIFICADORA DEL CAQUETA S.A. E.S.P.</t>
  </si>
  <si>
    <t>ECOPETROL S.A. - NIVEL CENTRAL</t>
  </si>
  <si>
    <t>FINANCIERA DE DESARROLLO NACIONAL</t>
  </si>
  <si>
    <t>GENERADORA Y COMERCIALIZADORA DE ENERGIA DEL CARIBE S.A. E.S.P.</t>
  </si>
  <si>
    <t>SERVICIO GEOLOGICO COLOMBIANO</t>
  </si>
  <si>
    <t>INSTITUTO DE PLANIFICACION Y PROMOCION DE SOLUCIONES ENERGETICAS PARA LAS ZONAS NO INTERCONECTADAS</t>
  </si>
  <si>
    <t>INTERCONEXION ELECTRICA S.A. E.S.P.</t>
  </si>
  <si>
    <t>UNIDAD DE PLANEACION MINERO ENERGETICA</t>
  </si>
  <si>
    <t>MINISTERIO DE MINAS Y ENERGIA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</si>
  <si>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</si>
  <si>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</si>
  <si>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</si>
  <si>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</si>
  <si>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</si>
  <si>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</si>
  <si>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COMISION NACIONAL DEL SERVICIO CIVIL</t>
  </si>
  <si>
    <t>DEPARTAMENTO NACIONAL DE PLANEACION</t>
  </si>
  <si>
    <t>EMPRESA NACIONAL PROMOTORA DEL DESARROLLO TERRITORIAL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</si>
  <si>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</si>
  <si>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</si>
  <si>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</si>
  <si>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</si>
  <si>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FONDO DE PREVISION SOCIAL DEL CONGRESO DE LA REPUBLICA</t>
  </si>
  <si>
    <t>INSTITUTO COLOMBIANO DE BIENESTAR FAMILIAR - NIVEL CENTRAL</t>
  </si>
  <si>
    <t>INSTITUTO NACIONAL DE CANCEROLOGIA - EMPRESA SOCIAL DEL ESTADO</t>
  </si>
  <si>
    <t>INSTITUTO NACIONAL DE SALUD</t>
  </si>
  <si>
    <t>INSTITUTO NACIONAL DE VIGILANCIA DE MEDICAMENTOS Y ALIMENTOS</t>
  </si>
  <si>
    <t>SANATORIO DE AGUA DE DIOS, EMPRESA SOCIAL DEL ESTADO</t>
  </si>
  <si>
    <t>SANATORIO DE CONTRATACION,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</si>
  <si>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</si>
  <si>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</si>
  <si>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</si>
  <si>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</si>
  <si>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</si>
  <si>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</si>
  <si>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</si>
  <si>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FONDO ROTATORIO DEL MINISTERIO DE RELACIONES EXTERIORES</t>
  </si>
  <si>
    <t>MINISTERIO DE RELACIONES EXTERIORES</t>
  </si>
  <si>
    <t>COMISION DE REGULACION DE COMUNICACIONES</t>
  </si>
  <si>
    <t>FONDO DE TECNOLOGIAS DE LA INFORMACION Y LAS COMUNICACIONES</t>
  </si>
  <si>
    <t>MINISTERIO DE TECNOLOGIAS DE LA INFORMACION Y LAS COMUNICACIONES</t>
  </si>
  <si>
    <t>SERVICIOS POSTALES NACIONALES S.A.</t>
  </si>
  <si>
    <t>SOCIEDAD RADIO TELEVISION NACIONAL DE COLOMBIA</t>
  </si>
  <si>
    <t>AGENCIA NACIONAL DE INFRAESTRUCTURA</t>
  </si>
  <si>
    <t>INSTITUTO NACIONAL DE VIAS</t>
  </si>
  <si>
    <t>MINISTERIO DE TRANSPORTE</t>
  </si>
  <si>
    <t>SUPERINTENDENCIA DE TRANSPORTE</t>
  </si>
  <si>
    <t>UNIDAD ADMINISTRATIVA ESPECIAL DE AERONAUTICA CIVIL</t>
  </si>
  <si>
    <t>UNIVERSIDAD COLEGIO MAYOR DE CUNDINAMARCA</t>
  </si>
  <si>
    <t>UNIVERSIDAD DE CALDAS</t>
  </si>
  <si>
    <t>UNIVERSIDAD DE LA AMAZONIA</t>
  </si>
  <si>
    <t>UNIVERSIDAD DE LOS LLANOS</t>
  </si>
  <si>
    <t>UNIVERSIDAD DEL CAUCA</t>
  </si>
  <si>
    <t>UNIVERSIDAD DEL PACIFICO</t>
  </si>
  <si>
    <t>UNIVERSIDAD MILITAR NUEVA GRANADA</t>
  </si>
  <si>
    <t>UNIVERSIDAD NACIONAL ABIERTA Y A DISTANCIA</t>
  </si>
  <si>
    <t>UNIVERSIDAD TECNOLOGICA DE PEREIRA</t>
  </si>
  <si>
    <t>UNIVERSIDAD PEDAGOGICA Y TECNOLOGICA DE COLOMBIA</t>
  </si>
  <si>
    <t>UNIVERSIDAD SURCOLOMBIANA</t>
  </si>
  <si>
    <t>UNIVERSIDAD PEDAGOGICA NACIONAL</t>
  </si>
  <si>
    <t>UNIVERSIDAD TECNOLOGICA DEL CHOCO DIEGO LUIS CORDOBA</t>
  </si>
  <si>
    <t>UNIVERSIDAD POPULAR DEL CESAR</t>
  </si>
  <si>
    <t>UNIVERSIDAD NACIONAL DE COLOMBIA</t>
  </si>
  <si>
    <t>CORPORACION AUTONOMA REGIONAL DEL ATLANTICO</t>
  </si>
  <si>
    <t>CORPORACION AUTONOMA REGIONAL DEL VALLE DEL CAUCA</t>
  </si>
  <si>
    <t>CORPORACION AUTONOMA REGIONAL DEL CESAR</t>
  </si>
  <si>
    <t>CORPORACION AUTONOMA REGIONAL DEL SUR DE BOLIVAR</t>
  </si>
  <si>
    <t>MINISTERIO DE CIENCIA  TECNOLOGÍA E INNOVACIÓN</t>
  </si>
  <si>
    <t>FONDO NACIONAL DE VIVIENDA</t>
  </si>
  <si>
    <t>CENTRALES ELECTRICAS DEL CAUCA S.A. E.S.P.</t>
  </si>
  <si>
    <t>FONDO NACIONAL DE ESTUPEFACIENTES</t>
  </si>
  <si>
    <t>FONDO ROTATORIO DE LA REGISTRADURIA NACIONAL DEL ESTADO CIVIL</t>
  </si>
  <si>
    <t>UNIDAD ADMINISTRATIVA ESPECIAL CONTADURIA GENERAL DE LA NACION</t>
  </si>
  <si>
    <t>CANAL REGIONAL DE TELEVISION TEVEANDINA LTDA</t>
  </si>
  <si>
    <t>ARCO GRUPO BANCOLDEX S.A. COMPANIA DE FINANCIAMIENTO</t>
  </si>
  <si>
    <t xml:space="preserve">DIRECCION GENERAL MARITIMA </t>
  </si>
  <si>
    <t>ELECTRIFICADORA DEL META S.A. E.S.P.</t>
  </si>
  <si>
    <t xml:space="preserve">COMPANIA DE EXPERTOS EN MERCADO S.A - XM S.A </t>
  </si>
  <si>
    <t>INTERNEXA S.A</t>
  </si>
  <si>
    <t>PAR CAJA AGRARIA EN LIQUIDACION C.A.L</t>
  </si>
  <si>
    <t>MINISTERIO DE HACIENDA Y CREDITO PUBLICO</t>
  </si>
  <si>
    <t>PATRIMONIO AUTONOMO PAP E.S.E JOSE PRUDENCIO PADILLA EN LIQUIDACION</t>
  </si>
  <si>
    <t>PATRIMONIO AUTONOMO PAP E.S.E. POLICARPA SALAVARRIETA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</si>
  <si>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</si>
  <si>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</si>
  <si>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</si>
  <si>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</si>
  <si>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</si>
  <si>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</si>
  <si>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</si>
  <si>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</si>
  <si>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PAP EMPRESA DE ENERGIA ELECTRICA DE MAGANGUE S.A. E.S.P. EN LIQUIDACION</t>
  </si>
  <si>
    <t>UNIDAD DE PLANIFICACION DE TIERRAS RURALES, ADECUACION DE TIERRAS Y USOS AGROPECUARIOS-UPRA</t>
  </si>
  <si>
    <t>AUTORIDAD NACIONAL DE ACUICULTURA Y PESCA</t>
  </si>
  <si>
    <t>MINISTERIO DE AMBIENTE Y DESARROLLO SOSTENIBLE</t>
  </si>
  <si>
    <t>AUTORIDAD NACIONAL DE LICENCIAS AMBIENTALES</t>
  </si>
  <si>
    <t>MINISTERIO DE VIVIENDA, CIUDAD Y TERRITORIO</t>
  </si>
  <si>
    <t>AGENCIA NACIONAL DEL ESPECTRO</t>
  </si>
  <si>
    <t>AGENCIA NACIONAL DE CONTRATACION PUBLICA - COLOMBIA COMPRA EFICIENTE</t>
  </si>
  <si>
    <t>DEPARTAMENTO ADMINISTRATIVO PARA LA PROSPERIDAD SOCIAL</t>
  </si>
  <si>
    <t>UNIDAD ADMINISTRATIVA ESPECIAL PARA LA ATENCION Y REPARACION INTEGRAL A LAS VICTIMAS</t>
  </si>
  <si>
    <t>CENTRO NACIONAL DE MEMORIA HISTORICA</t>
  </si>
  <si>
    <t>MINISTERIO DE SALUD Y PROTECCION SOCIAL</t>
  </si>
  <si>
    <t>MINISTERIO DEL TRABAJO</t>
  </si>
  <si>
    <t>UNIDAD ADMINISTRATIVA ESPECIAL DE ORGANIZACIONES SOLIDARIAS</t>
  </si>
  <si>
    <t>ADMINISTRADORA COLOMBIANA DE PENSIONES</t>
  </si>
  <si>
    <t>MINISTERIO DEL INTERIOR</t>
  </si>
  <si>
    <t>UNIDAD NACIONAL DE PROTECCION</t>
  </si>
  <si>
    <t>UNIDAD ADMINISTRATIVA ESPECIAL MIGRACION COLOMBIA</t>
  </si>
  <si>
    <t>ADMINISTRADORA DEL MONOPOLIO RENTISTICO DE LOS JUEGOS DE SUERTE Y AZAR</t>
  </si>
  <si>
    <t>MINISTERIO DE JUSTICIA Y DEL DERECHO</t>
  </si>
  <si>
    <t>UNIDAD DE SERVICIOS PENITENCIARIOS Y CARCELARIOS</t>
  </si>
  <si>
    <t>AGENCIA NACIONAL INMOBILIARIA VIRGILIO BARCO VARGAS</t>
  </si>
  <si>
    <t>UNIDAD NACIONAL PARA LA GESTION DEL RIESGO DE DESASTRES</t>
  </si>
  <si>
    <t>AGENCIA PRESIDENCIAL DE COOPERACION INTERNACIONAL DE COLOMBIA</t>
  </si>
  <si>
    <t>AGENCIA COLOMBIANA PARA LA REINCORPORACION Y NORMALIZACION</t>
  </si>
  <si>
    <t>AGENCIA NACIONAL DE MINERIA</t>
  </si>
  <si>
    <t>INSTITUTO NACIONAL DE METROLOGIA</t>
  </si>
  <si>
    <t>DEPARTAMENTO ADMINISTRATIVO DIRECCION NACIONAL DE INTELIGENCIA</t>
  </si>
  <si>
    <t>DIRECCION EJECUTIVA DE ADMINISTRACION JUDICIAL - NIVEL CENTRAL</t>
  </si>
  <si>
    <t>UNIDAD ADMINISTRATIVA ESPECIAL DE GESTION PENSIONAL Y CONTRIBUCIONES PARAFISCALES DE LA PROTECCION SOCIAL</t>
  </si>
  <si>
    <t>BANCO DE LA REPUBLICA</t>
  </si>
  <si>
    <t>AUTORIDAD NACIONAL DE TELEVISIÓN EN LIQUIDACIÓN</t>
  </si>
  <si>
    <t>CONSEJO NACIONAL ELECTORAL</t>
  </si>
  <si>
    <t>FONDO ADAPTACION</t>
  </si>
  <si>
    <t xml:space="preserve">SOCIEDAD DE TELEVISION DE CALDAS, RISARALDA Y QUINDIO LTDA </t>
  </si>
  <si>
    <t>SOCIEDAD DE ACTIVOS ESPECIALES S.A.S.</t>
  </si>
  <si>
    <t>UNIDAD ADMINISTRATIVA ESPECIAL JUNTA  CENTRAL DE CONTADORES</t>
  </si>
  <si>
    <t>FONDO SOCIAL DE VIVIENDA DE LA REGISTRADURIA NACIONAL DEL ESTADO CIVIL</t>
  </si>
  <si>
    <t>CANAL REGIONAL DE TELEVISION DEL CARIBE LTDA</t>
  </si>
  <si>
    <t>PATRIMONIO RECEPTOR DE LOS ACTIVOS DE TELECOM Y LAS TELEASOCIADAS</t>
  </si>
  <si>
    <t>SISTEMAS INTELIGENTES EN RED S.A.S.</t>
  </si>
  <si>
    <t>CORPORACION DE CIENCIA Y TECNOLOGIA PARA EL DESARROLLO DE LA INDUSTRIA NAVAL, MARITIMA Y FLUVIAL</t>
  </si>
  <si>
    <t>FONDO ROTATORIO DEL DEPARTAMENTO ADMINISTRATIVO NACIONAL DE ESTADISTICA</t>
  </si>
  <si>
    <t>CORPORACION COLOMBIANA DE INVESTIGACION AGROPECUARIA</t>
  </si>
  <si>
    <t>U.A.E DE GESTION DE RESTITUCION DE TIERRAS DESPOJADAS</t>
  </si>
  <si>
    <t>UNIVERSIDAD DE CORDOBA</t>
  </si>
  <si>
    <t>EMPRESA DE ENERGIA DEL ARCHIPIELAGO DE SAN ANDRES, PROVIDENCIA Y SANTA CATALINA S.A. E.S.P.</t>
  </si>
  <si>
    <t>EMPRESA DISTRIBUIDORA DEL PACIFICO S.A. E.S.P.</t>
  </si>
  <si>
    <t>EMPRESA PUBLICA DE ALCANTARILLADO DE SANTANDER S.A. E.S.P.</t>
  </si>
  <si>
    <t>GESTION ENERGETICA S.A. E.S.P.</t>
  </si>
  <si>
    <t>TRANSELCA S.A. E.S.P.</t>
  </si>
  <si>
    <t>ELECTRIFICADORA DEL HUILA S.A. E.S.P.</t>
  </si>
  <si>
    <t>EMPRESA DE ENERGIA DEL AMAZONAS S.A. E.S.P.</t>
  </si>
  <si>
    <t>EMPRESA URRA S.A. E.S.P.</t>
  </si>
  <si>
    <t>OLEODUCTO CENTRAL S.A.S</t>
  </si>
  <si>
    <t>OLEODUCTO DE COLOMBIA S.A.</t>
  </si>
  <si>
    <t>REFINERIA DE CARTAGENA S.A.S</t>
  </si>
  <si>
    <t>INSTITUTO AMAZONICO DE INVESTIGACIONES CIENTIFICAS</t>
  </si>
  <si>
    <t>INSTITUTO DE INVESTIGACIONES AMBIENTALES DEL PACIFICO JOHN VON NEUMANN</t>
  </si>
  <si>
    <t>PAR E.S.E ANTONIO NARINO</t>
  </si>
  <si>
    <t>AGENCIA NACIONAL DE DEFENSA JURIDICA DEL ESTADO</t>
  </si>
  <si>
    <t>OLEODUCTO BICENTENARIO DE COLOMBIA S.A.S.</t>
  </si>
  <si>
    <t>PATRIMONIO AUTONOMO BANCO CENTRAL HIPOTECARIO EN LIQUIDACION -PROCESOS-</t>
  </si>
  <si>
    <t>PATRIMONIO AUTONOMO BANCO CAFETERO</t>
  </si>
  <si>
    <t>PATRIMONIO AUTONOMO CAJANAL E.I.C.E. EN LIQUIDACION</t>
  </si>
  <si>
    <t xml:space="preserve">PATRIMONIO AUTONOMO DE REMANENTES COMISION NACIONAL DE TELEVISION </t>
  </si>
  <si>
    <t>CENIT TRANSPORTE Y LOGISTICA DE HIDROCARBUROS</t>
  </si>
  <si>
    <t>AGENCIA DEL INSPECTOR GENERAL DE TRIBUTOS, RENTAS Y CONTRIBUCIONES PARAFISCALES</t>
  </si>
  <si>
    <t xml:space="preserve">EMPRESA DE TELECOMUNICACIONES DE BUCARAMANGA S.A E.S.P </t>
  </si>
  <si>
    <t>COMPUTADORES PARA EDUCAR</t>
  </si>
  <si>
    <t>OPERACIONES TECNOLOGICAS Y COMERCIALES S.A.S.</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</si>
  <si>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</si>
  <si>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</si>
  <si>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</si>
  <si>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</si>
  <si>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</si>
  <si>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</si>
  <si>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</si>
  <si>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</si>
  <si>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CAJA DE COMPENSACION FAMILIAR CAMPESINA- COMCAJA</t>
  </si>
  <si>
    <t>INTERCOLOMBIA S.A. E.S.P</t>
  </si>
  <si>
    <t>PATRIMONIO AUTÓNOMO FONDO NACIONAL DE TURISMO FONTUR</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</si>
  <si>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</si>
  <si>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</si>
  <si>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</si>
  <si>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</si>
  <si>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</si>
  <si>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</si>
  <si>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</si>
  <si>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</si>
  <si>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</si>
  <si>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</si>
  <si>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</si>
  <si>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</si>
  <si>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</si>
  <si>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</si>
  <si>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</si>
  <si>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</si>
  <si>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</si>
  <si>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</si>
  <si>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</si>
  <si>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</si>
  <si>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</si>
  <si>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</si>
  <si>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</si>
  <si>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</si>
  <si>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</si>
  <si>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</si>
  <si>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</si>
  <si>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</si>
  <si>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</si>
  <si>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</si>
  <si>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</si>
  <si>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</si>
  <si>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</si>
  <si>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</si>
  <si>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</si>
  <si>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</si>
  <si>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</si>
  <si>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</si>
  <si>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</si>
  <si>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</si>
  <si>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</si>
  <si>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</si>
  <si>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</si>
  <si>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</si>
  <si>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</si>
  <si>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</si>
  <si>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</si>
  <si>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</si>
  <si>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</si>
  <si>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</si>
  <si>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</si>
  <si>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</si>
  <si>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</si>
  <si>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</si>
  <si>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</si>
  <si>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</si>
  <si>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</si>
  <si>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</si>
  <si>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</si>
  <si>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</si>
  <si>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</si>
  <si>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</si>
  <si>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CONSEJO PROFESIONAL NACIONAL DE ARQUITECTURA Y SUS PROFESIONALES AUXILIARES</t>
  </si>
  <si>
    <t>DIRECCION NACIONAL DE BOMBEROS DE COLOMBIA</t>
  </si>
  <si>
    <t>EMPRESA COLOMBIANA DE PETROLEOS - ECOPETROL - REGIONAL ORINOQUIA</t>
  </si>
  <si>
    <t>UNIDAD ADMINISTRATIVA ESPECIAL DEL SERVICIO PUBLICO DE EMPLEO</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</si>
  <si>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</si>
  <si>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</si>
  <si>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</si>
  <si>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</si>
  <si>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</si>
  <si>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</si>
  <si>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</si>
  <si>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</si>
  <si>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</si>
  <si>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</si>
  <si>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</si>
  <si>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</si>
  <si>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BIOENERGY S.A.S.</t>
  </si>
  <si>
    <t>BIOENERGY ZONA FRANCA S.A.S.</t>
  </si>
  <si>
    <t>AGENCIA NACIONAL DE TIERRAS</t>
  </si>
  <si>
    <t>AGENCIA DE DESARROLLO RURAL</t>
  </si>
  <si>
    <t>PAR CAPRECOM LIQUIDADO</t>
  </si>
  <si>
    <t>AGENCIA NACIONAL DE SEGURIDAD VIAL</t>
  </si>
  <si>
    <t>AGENCIA DE RENOVACION DEL TERRITORIO</t>
  </si>
  <si>
    <t>PATRIMONIO AUTONOMO FONDO NACIONAL DE SALUD DE LAS PERSONAS PRIVADAS DE LA LIBERTAD</t>
  </si>
  <si>
    <t>PATRIMONIO AUTONOMO INNPULSA</t>
  </si>
  <si>
    <t>UNIDAD DE PROYECCION NORMATIVA Y ESTUDIOS DE REGULACION FINANCIERA</t>
  </si>
  <si>
    <t>ADMINISTRADORA DE LOS RECURSOS DEL SISTEMA GENERAL DE SEGURIDAD SOCIAL EN SALUD</t>
  </si>
  <si>
    <t>PAR INCODER EN LIQUIDACION</t>
  </si>
  <si>
    <t>INSTITUTO DE EVALUACION TECNOLOGICA EN SALUD</t>
  </si>
  <si>
    <t>ESENTTIA S.A</t>
  </si>
  <si>
    <t>ELECTRIFICADORA DEL TOLIMA SA  EMPRESA DE SERVICIOS PUBLICOS ELECTROLIMA SA ESP EN LIQUIDACION</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</si>
  <si>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</si>
  <si>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</si>
  <si>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</si>
  <si>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</si>
  <si>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</si>
  <si>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</si>
  <si>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</si>
  <si>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</si>
  <si>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</si>
  <si>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</si>
  <si>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</si>
  <si>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</si>
  <si>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</si>
  <si>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</si>
  <si>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</si>
  <si>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</si>
  <si>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</si>
  <si>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</si>
  <si>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</si>
  <si>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</si>
  <si>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</si>
  <si>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</si>
  <si>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</si>
  <si>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</si>
  <si>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</si>
  <si>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</si>
  <si>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JURISDICCION ESPECIAL PARA LA PAZ</t>
  </si>
  <si>
    <t>ESENTTIA MASTERBATCH LTDA</t>
  </si>
  <si>
    <t>PATRIMONIO AUTONOMO DE REMANENTES E.S.E. FRANCISCO DE PAULA SANTANDER EN LIQUIDACION</t>
  </si>
  <si>
    <t>DIRECCION DE SANIDAD DE LA POLICIA NACIONAL</t>
  </si>
  <si>
    <t>UNIDAD DE BUSQUEDA DE PERSONAS DADAS POR DESAPARECIDAS EN EL CONTEXTO Y EN RAZON AL CONFLICTO ARMADO</t>
  </si>
  <si>
    <t>COMISION PARA EL ESCLARECIMIENTO DE LA VERDAD, LA CONVIVENCIA Y LA NO REPETICION</t>
  </si>
  <si>
    <t>LA PREVISORA COMPAÑIA DE SEGUROS - RECOBROS Y SALVAMENTOS</t>
  </si>
  <si>
    <t>INFRAESTRUCTURA ASSET MANAGEMENT COLOMBIA S.A.S.</t>
  </si>
  <si>
    <t>PATRIMONIO AUTONOMO DE REMANENTES PAR ANTV LIQUIDADA</t>
  </si>
  <si>
    <t>CONCESION COSTERA CARTAGENA BARRANQUILLA S.A.S</t>
  </si>
  <si>
    <t>PATRIMONIO AUTÓNOMO COLOMBIA PRODUCTIVA</t>
  </si>
  <si>
    <t>UNIDAD ADMINISTRATIVA ESPECIAL DE LA JUSTICIA PENAL MILITAR Y POLICIAL</t>
  </si>
  <si>
    <t>MINISTERIO DE EDUCACION NACIONAL</t>
  </si>
  <si>
    <t>CENTRO DE DIAGNÓSTICO AUTOMOTOR DE CALDAS</t>
  </si>
  <si>
    <t>UNIDAD DE PLANEACION  DE INFRAESTRUCTURA  DE TRANSPORTE</t>
  </si>
  <si>
    <t>UNIDAD ADMINISTRATIVA ESPECIAL DE ALIMENTACIÓN ESCOLAR</t>
  </si>
  <si>
    <t>CONSORCIO FONDO COLOMBIA EN PAZ 2019</t>
  </si>
  <si>
    <t>FIDEICOMISO FONDO NACIONAL DE SALUD</t>
  </si>
  <si>
    <t>ORGANISMO NACIONAL DE ACREDITACION</t>
  </si>
  <si>
    <t>SIN IDENTIFICAR</t>
  </si>
  <si>
    <t>OTRA</t>
  </si>
  <si>
    <t>Fecha de diligenciamiento de plantilla/Descarga</t>
  </si>
  <si>
    <t>Abogados al 30 de junio de 2023</t>
  </si>
  <si>
    <t>ABOGADOS ACTIVOS AL 30-06-2023</t>
  </si>
  <si>
    <t>RETIRADOS EN LA ENTIDAD PRIMER SEMESTRE 2023 SEGÚN JURIDICA</t>
  </si>
  <si>
    <t>INACTIVADOS EN EKOGUI PRIMER SEMESTRE 2023</t>
  </si>
  <si>
    <t>Entre 21-03-2019 y 31-12-2019 (Estabilizacion)</t>
  </si>
  <si>
    <t>Posteriores al 01-01-2020 (Ultima version)</t>
  </si>
  <si>
    <t>PROCESOS ACTIVOS AL 30 DE JUN DE 2023</t>
  </si>
  <si>
    <t>(1) Con fecha de registro anterior al 15-06-2023</t>
  </si>
  <si>
    <t>TERMINADOS EN EKOGUI DURANTE 1ER SEMESTRE 2023 (2)</t>
  </si>
  <si>
    <t>(2) Con fecha de actuación en 2023</t>
  </si>
  <si>
    <t>PROCESOS TERMINADOS EN EKOGUI AL 30 DE JUN 2023</t>
  </si>
  <si>
    <t>PROCESOS ACTIVOS EKOGUI - CALIDAD DEMANDADO AL 30-06-2023</t>
  </si>
  <si>
    <t>PROCESOS EN EKOGUI CON CALIFICACIÓN ANTERIOR A 01-01-2023</t>
  </si>
  <si>
    <t>PROCESOS EN EKOGUI CON CALIFICACIÓN EN 1ER SEMESTRE 2023</t>
  </si>
  <si>
    <t>(6) Solo se consideran los procesos activos en e-Kogui - calidad demandado al 30 de JUNIO de 2023 que tengan calificación de riesgo</t>
  </si>
  <si>
    <r>
      <t>(3)En el reporte de activos al 30 de junio verifique la columna</t>
    </r>
    <r>
      <rPr>
        <b/>
        <i/>
        <sz val="9"/>
        <color theme="1"/>
        <rFont val="Calibri"/>
        <family val="2"/>
        <scheme val="minor"/>
      </rPr>
      <t xml:space="preserve"> Estado General del proceso</t>
    </r>
  </si>
  <si>
    <t>PROCESOS TERMINADOS EN 1ER SEMESTRE 2023 SEGÚN JURIDICA</t>
  </si>
  <si>
    <t>PROCESOS TERMINADOS 1ER SEMESTRE 2023</t>
  </si>
  <si>
    <t>(4)Equivalente a un valor indexado de $38.280 millones a 06 de junio de 2023</t>
  </si>
  <si>
    <t>REGISTRO EN PRIMER SEMESTRE DE 2022 Y ANTERIORES</t>
  </si>
  <si>
    <t>REGISTRO DURANTE SEGUNDO SEMESTRE DE 2022</t>
  </si>
  <si>
    <t>REGISTRO DURANTE PRIMER SEMESTRE DE 2023</t>
  </si>
  <si>
    <t>TOTAL PREJUDICIALES TERMINADOS 1ER SEM. 2023 SEGÚN JURIDICA</t>
  </si>
  <si>
    <t>TERMINADOS EN EKOGUI ÚLTIMA ACTUACIÓN  1ER SEM. 2023</t>
  </si>
  <si>
    <t>ARBITRAMENTOS ACTIVOS AL 30-06-2023 SEGÚN JURIDICA</t>
  </si>
  <si>
    <t>TOTAL ARBITRAMENTOS TERMINADOS  AL 30-06-2023 SEGÚN JURIDICA</t>
  </si>
  <si>
    <t>Su entidad utilizo el modulo de pagos en 2023-I?</t>
  </si>
  <si>
    <t>Su Entidad Gestiona pagos en SIIF-MinHacienda</t>
  </si>
  <si>
    <t>calificar o cualificar o comparar a las entidades, no hay valores buenos ni malos. No es una hoja de validación</t>
  </si>
  <si>
    <t>Tienen información estudios</t>
  </si>
  <si>
    <t xml:space="preserve"> # CON PROVISIÓN IGUAL A CERO</t>
  </si>
  <si>
    <t>PREJUDICIALES ACTIVOS AL 30-06-2023</t>
  </si>
  <si>
    <t>PREJUDICIALES TERMINADOS 1ER SEMESTRE 2023</t>
  </si>
  <si>
    <t>CENTRAL DE ABASTOS DE CUCUTA S.A.- EN LIQUIDACION-</t>
  </si>
  <si>
    <t>FONDO DE FINANCIAMIENTO DE LA INFRAESTRUCTURA EDUCATIVA</t>
  </si>
  <si>
    <t>PAR BCH EN LIQUIDACION - FIDUAGRARIA</t>
  </si>
  <si>
    <t>POSITIVA COMPAÑIA DE SEGUROS S.A.</t>
  </si>
  <si>
    <t>OTRA ORDEN TERRITORIAL</t>
  </si>
  <si>
    <t>LEONARD PAEZ GARCIA</t>
  </si>
  <si>
    <t>FEDERICO ALFONSO NUÑEZ GARCIA</t>
  </si>
  <si>
    <t>LUIS ANTONIO PINEDA GOMEZ</t>
  </si>
  <si>
    <t>DUVY JOHANNA PLAZAS SOCHA</t>
  </si>
  <si>
    <t>DAISY YOLIMA ESPITIA RINCON</t>
  </si>
  <si>
    <t>Sin observaciones.</t>
  </si>
  <si>
    <t>Acerca de la calificación del riesgo, se observa que seis (6) procesos activos tienen una calificación anterior al 01/01/2023. Es esencial tener en cuenta que dicha calificación debe actualizarse cada seis (6) meses y también cada vez que se emita una sentencia judicial relacionada con el mismo. Por lo tanto, es crucial que el proceso implemente acciones de mejora con el objetivo de mantener la calificación del riesgo actualizada.</t>
  </si>
  <si>
    <t xml:space="preserve">Acerca de la calificación del riesgo, se observa que seis (6) procesos activos tienen una calificación anterior al 01/01/2023. Es esencial tener en cuenta que dicha calificación debe actualizarse cada seis (6) meses y también cada vez que se emita una sentencia judicial relacionada con el mismo. Por lo tanto, es crucial que el proceso implemente acciones de mejora con el objetivo de mantener la calificación del riesgo actualizada.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</si>
</sst>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9">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xf numFmtId="0" fontId="0" fillId="6" borderId="13" xfId="0" applyFill="1" applyBorder="1" applyAlignment="1" applyProtection="1">
      <alignment horizontal="left" vertical="top" wrapText="1"/>
      <protection locked="0"/>
    </xf>
  </cellXfs>
  <cellStyles count="3">
    <cellStyle name="Excel Built-in Normal" xfId="2" xr:uid="{00000000-0005-0000-0000-000000000000}"/>
    <cellStyle name="Normal" xfId="0" builtinId="0"/>
    <cellStyle name="Porcentaje" xfId="1" builtin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election activeCell="M33" sqref="M33"/>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8" t="s">
        <v>72</v>
      </c>
      <c r="C3" s="79"/>
      <c r="D3" s="79"/>
      <c r="E3" s="79"/>
      <c r="F3" s="79"/>
      <c r="G3" s="79"/>
      <c r="H3" s="79"/>
      <c r="I3" s="79"/>
      <c r="J3" s="79"/>
      <c r="K3" s="79"/>
      <c r="L3" s="79"/>
      <c r="M3" s="79"/>
      <c r="N3" s="79"/>
      <c r="O3" s="80"/>
    </row>
    <row r="4" spans="2:15" ht="23.25" x14ac:dyDescent="0.35">
      <c r="B4" s="78" t="s">
        <v>11</v>
      </c>
      <c r="C4" s="79"/>
      <c r="D4" s="79"/>
      <c r="E4" s="79"/>
      <c r="F4" s="79"/>
      <c r="G4" s="79"/>
      <c r="H4" s="79"/>
      <c r="I4" s="79"/>
      <c r="J4" s="79"/>
      <c r="K4" s="79"/>
      <c r="L4" s="79"/>
      <c r="M4" s="79"/>
      <c r="N4" s="79"/>
      <c r="O4" s="80"/>
    </row>
    <row r="5" spans="2:15" x14ac:dyDescent="0.25">
      <c r="B5" s="5"/>
      <c r="O5" s="6"/>
    </row>
    <row r="6" spans="2:15" x14ac:dyDescent="0.25">
      <c r="B6" s="5"/>
      <c r="C6" s="81" t="s">
        <v>83</v>
      </c>
      <c r="D6" s="81"/>
      <c r="E6" s="81"/>
      <c r="F6" s="81"/>
      <c r="G6" s="81"/>
      <c r="H6" s="81"/>
      <c r="I6" s="81"/>
      <c r="J6" s="81"/>
      <c r="K6" s="81"/>
      <c r="L6" s="81"/>
      <c r="M6" s="81"/>
      <c r="N6" s="81"/>
      <c r="O6" s="6"/>
    </row>
    <row r="7" spans="2:15" x14ac:dyDescent="0.25">
      <c r="B7" s="5"/>
      <c r="C7" s="81"/>
      <c r="D7" s="81"/>
      <c r="E7" s="81"/>
      <c r="F7" s="81"/>
      <c r="G7" s="81"/>
      <c r="H7" s="81"/>
      <c r="I7" s="81"/>
      <c r="J7" s="81"/>
      <c r="K7" s="81"/>
      <c r="L7" s="81"/>
      <c r="M7" s="81"/>
      <c r="N7" s="81"/>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YfTsWyuBezW2Mm/lVRxBCWc4F+6cwPINvZcm8EFLUuAd/RnS0XdOdoy4izbcySQPzk+AXLcpKiRnVbnFkvVAaw==" saltValue="xrcYqmPF5urdNWV363FLlw=="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O3" sqref="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101</v>
      </c>
      <c r="C2" s="63" t="s">
        <v>21</v>
      </c>
      <c r="D2" s="63" t="s">
        <v>22</v>
      </c>
      <c r="E2" s="63" t="s">
        <v>26</v>
      </c>
      <c r="F2" s="63" t="s">
        <v>20</v>
      </c>
      <c r="G2" s="63" t="s">
        <v>92</v>
      </c>
      <c r="H2" s="63" t="s">
        <v>93</v>
      </c>
      <c r="I2" s="64" t="s">
        <v>102</v>
      </c>
      <c r="J2" s="64" t="s">
        <v>103</v>
      </c>
      <c r="K2" s="64" t="s">
        <v>104</v>
      </c>
      <c r="L2" s="64" t="s">
        <v>105</v>
      </c>
      <c r="M2" s="64" t="s">
        <v>106</v>
      </c>
      <c r="N2" s="64" t="s">
        <v>107</v>
      </c>
      <c r="O2" s="64" t="s">
        <v>108</v>
      </c>
      <c r="P2" s="63" t="s">
        <v>27</v>
      </c>
      <c r="Q2" s="63" t="s">
        <v>28</v>
      </c>
      <c r="R2" s="63" t="s">
        <v>29</v>
      </c>
      <c r="S2" s="63" t="s">
        <v>109</v>
      </c>
      <c r="T2" s="63" t="s">
        <v>110</v>
      </c>
      <c r="U2" s="63" t="s">
        <v>35</v>
      </c>
      <c r="V2" s="63" t="s">
        <v>111</v>
      </c>
      <c r="W2" s="63" t="s">
        <v>77</v>
      </c>
      <c r="X2" s="63" t="s">
        <v>78</v>
      </c>
      <c r="Y2" s="63" t="s">
        <v>79</v>
      </c>
      <c r="Z2" s="63" t="s">
        <v>80</v>
      </c>
      <c r="AA2" s="63" t="s">
        <v>81</v>
      </c>
      <c r="AB2" s="64" t="s">
        <v>112</v>
      </c>
      <c r="AC2" s="64" t="s">
        <v>113</v>
      </c>
      <c r="AD2" s="64" t="s">
        <v>114</v>
      </c>
      <c r="AE2" s="63" t="s">
        <v>33</v>
      </c>
      <c r="AF2" s="63" t="s">
        <v>58</v>
      </c>
      <c r="AG2" s="63" t="s">
        <v>59</v>
      </c>
      <c r="AH2" s="63" t="s">
        <v>34</v>
      </c>
      <c r="AI2" s="63" t="s">
        <v>115</v>
      </c>
      <c r="AJ2" s="63" t="s">
        <v>116</v>
      </c>
      <c r="AK2" s="63" t="s">
        <v>117</v>
      </c>
      <c r="AL2" s="63" t="s">
        <v>118</v>
      </c>
      <c r="AM2" s="63" t="s">
        <v>119</v>
      </c>
      <c r="AN2" s="63" t="s">
        <v>120</v>
      </c>
      <c r="AO2" s="63" t="s">
        <v>121</v>
      </c>
      <c r="AP2" s="63" t="s">
        <v>122</v>
      </c>
      <c r="AQ2" s="65" t="s">
        <v>51</v>
      </c>
      <c r="AR2" s="65" t="s">
        <v>52</v>
      </c>
      <c r="AS2" s="65" t="s">
        <v>48</v>
      </c>
      <c r="AT2" s="65" t="s">
        <v>49</v>
      </c>
      <c r="AU2" s="65" t="s">
        <v>50</v>
      </c>
      <c r="AV2" s="65" t="s">
        <v>53</v>
      </c>
      <c r="AW2" s="65" t="s">
        <v>65</v>
      </c>
      <c r="AX2" s="65" t="s">
        <v>55</v>
      </c>
      <c r="AY2" s="65" t="s">
        <v>56</v>
      </c>
      <c r="AZ2" s="65" t="s">
        <v>67</v>
      </c>
      <c r="BA2" s="65" t="s">
        <v>68</v>
      </c>
      <c r="BB2" s="66" t="s">
        <v>123</v>
      </c>
      <c r="BC2" s="66" t="s">
        <v>82</v>
      </c>
      <c r="BD2" s="67" t="s">
        <v>124</v>
      </c>
      <c r="BE2" s="67" t="s">
        <v>125</v>
      </c>
      <c r="BF2" s="67" t="s">
        <v>126</v>
      </c>
      <c r="BG2" s="67" t="s">
        <v>127</v>
      </c>
      <c r="BH2" s="67" t="s">
        <v>128</v>
      </c>
      <c r="BI2" s="67" t="s">
        <v>129</v>
      </c>
      <c r="BJ2" s="67" t="s">
        <v>130</v>
      </c>
      <c r="BK2" s="67" t="s">
        <v>131</v>
      </c>
      <c r="BL2" s="67" t="s">
        <v>132</v>
      </c>
      <c r="BM2" s="67" t="s">
        <v>133</v>
      </c>
      <c r="BN2" s="67" t="s">
        <v>134</v>
      </c>
      <c r="BO2" s="67" t="s">
        <v>135</v>
      </c>
    </row>
    <row r="3" spans="1:67" x14ac:dyDescent="0.25">
      <c r="A3" s="60" t="str">
        <f>'Resumen General'!C5</f>
        <v>FONDO ROTATORIO DEL DEPARTAMENTO ADMINISTRATIVO NACIONAL DE ESTADISTICA</v>
      </c>
      <c r="B3" s="60" t="str">
        <f>'Resumen General'!C6</f>
        <v>DUVY JOHANNA PLAZAS SOCHA</v>
      </c>
      <c r="C3" s="60">
        <f>+ABOGADOS!D11</f>
        <v>5</v>
      </c>
      <c r="D3" s="60">
        <f>+ABOGADOS!D12</f>
        <v>5</v>
      </c>
      <c r="E3" s="60">
        <f>+ABOGADOS!D13</f>
        <v>5</v>
      </c>
      <c r="F3" s="60">
        <f>+ABOGADOS!D14</f>
        <v>0</v>
      </c>
      <c r="G3" s="60">
        <f>+ABOGADOS!D17</f>
        <v>3</v>
      </c>
      <c r="H3" s="60">
        <f>+ABOGADOS!D18</f>
        <v>3</v>
      </c>
      <c r="I3" s="60">
        <f>+ABOGADOS!G10</f>
        <v>5</v>
      </c>
      <c r="J3" s="60">
        <f>+ABOGADOS!G11</f>
        <v>5</v>
      </c>
      <c r="K3" s="60">
        <f>+ABOGADOS!G12</f>
        <v>5</v>
      </c>
      <c r="L3" s="60">
        <f>+ABOGADOS!G17</f>
        <v>5</v>
      </c>
      <c r="M3" s="60">
        <f>+ABOGADOS!G18</f>
        <v>0</v>
      </c>
      <c r="N3" s="60">
        <f>+ABOGADOS!G19</f>
        <v>0</v>
      </c>
      <c r="O3" s="60">
        <f>+ABOGADOS!G20</f>
        <v>0</v>
      </c>
      <c r="P3" s="60">
        <f>+JUDICIALES!D11</f>
        <v>10</v>
      </c>
      <c r="Q3" s="60">
        <f>+JUDICIALES!D12</f>
        <v>10</v>
      </c>
      <c r="R3" s="60">
        <f>+JUDICIALES!D13</f>
        <v>0</v>
      </c>
      <c r="S3" s="60">
        <f>+JUDICIALES!D16</f>
        <v>0</v>
      </c>
      <c r="T3" s="60">
        <f>+JUDICIALES!D17</f>
        <v>0</v>
      </c>
      <c r="U3" s="60">
        <f>+JUDICIALES!D21</f>
        <v>0</v>
      </c>
      <c r="V3" s="60">
        <f>+JUDICIALES!D22</f>
        <v>0</v>
      </c>
      <c r="W3" s="60">
        <f>JUDICIALES!D28</f>
        <v>0</v>
      </c>
      <c r="X3" s="60">
        <f>JUDICIALES!D29</f>
        <v>0</v>
      </c>
      <c r="Y3" s="60">
        <f>JUDICIALES!D30</f>
        <v>0</v>
      </c>
      <c r="Z3" s="60">
        <f>JUDICIALES!D31</f>
        <v>0</v>
      </c>
      <c r="AA3" s="60">
        <f>JUDICIALES!D32</f>
        <v>0</v>
      </c>
      <c r="AB3" s="60">
        <f>+JUDICIALES!G9</f>
        <v>0</v>
      </c>
      <c r="AC3" s="60">
        <f>+JUDICIALES!G10</f>
        <v>0</v>
      </c>
      <c r="AD3" s="60">
        <f>+JUDICIALES!G11</f>
        <v>0</v>
      </c>
      <c r="AE3" s="60">
        <f>+JUDICIALES!G15</f>
        <v>10</v>
      </c>
      <c r="AF3" s="60">
        <f>+JUDICIALES!G16</f>
        <v>4</v>
      </c>
      <c r="AG3" s="60">
        <f>+JUDICIALES!G17</f>
        <v>6</v>
      </c>
      <c r="AH3" s="60">
        <f>+JUDICIALES!G18</f>
        <v>0</v>
      </c>
      <c r="AI3" s="60">
        <f>+JUDICIALES!G21</f>
        <v>1</v>
      </c>
      <c r="AJ3" s="60">
        <f>+JUDICIALES!G22</f>
        <v>0</v>
      </c>
      <c r="AK3" s="60">
        <f>+JUDICIALES!G23</f>
        <v>0</v>
      </c>
      <c r="AL3" s="60">
        <f>+JUDICIALES!G24</f>
        <v>9</v>
      </c>
      <c r="AM3" s="60">
        <f>+JUDICIALES!H21</f>
        <v>0</v>
      </c>
      <c r="AN3" s="60">
        <f>+JUDICIALES!H22</f>
        <v>0</v>
      </c>
      <c r="AO3" s="60">
        <f>+JUDICIALES!H23</f>
        <v>0</v>
      </c>
      <c r="AP3" s="60">
        <f>+JUDICIALES!H24</f>
        <v>9</v>
      </c>
      <c r="AQ3" s="60">
        <f>+PREJUDICIALES!D10</f>
        <v>0</v>
      </c>
      <c r="AR3" s="60">
        <f>+PREJUDICIALES!D11</f>
        <v>0</v>
      </c>
      <c r="AS3" s="60">
        <f>+PREJUDICIALES!D12</f>
        <v>0</v>
      </c>
      <c r="AT3" s="60">
        <f>+PREJUDICIALES!D13</f>
        <v>0</v>
      </c>
      <c r="AU3" s="60">
        <f>+PREJUDICIALES!D14</f>
        <v>0</v>
      </c>
      <c r="AV3" s="60">
        <f>+PREJUDICIALES!D17</f>
        <v>1</v>
      </c>
      <c r="AW3" s="60">
        <f>+PREJUDICIALES!D18</f>
        <v>1</v>
      </c>
      <c r="AX3" s="60">
        <f>+PREJUDICIALES!G12</f>
        <v>0</v>
      </c>
      <c r="AY3" s="60">
        <f>+PREJUDICIALES!G13</f>
        <v>0</v>
      </c>
      <c r="AZ3" s="60">
        <f>+ARBITRAMENTOS!D9</f>
        <v>0</v>
      </c>
      <c r="BA3" s="60">
        <f>+ARBITRAMENTOS!D10</f>
        <v>0</v>
      </c>
      <c r="BB3" s="60">
        <f>ARBITRAMENTOS!G9</f>
        <v>0</v>
      </c>
      <c r="BC3" s="60">
        <f>ARBITRAMENTOS!G10</f>
        <v>0</v>
      </c>
      <c r="BD3" s="60" t="str">
        <f>+PAGOS!D9</f>
        <v>Si</v>
      </c>
      <c r="BE3" s="60" t="str">
        <f>+PAGOS!D10</f>
        <v>Si</v>
      </c>
      <c r="BF3" s="61">
        <f>USUARIOS!D9</f>
        <v>45176</v>
      </c>
      <c r="BG3" s="61">
        <f>ABOGADOS!D7</f>
        <v>45176</v>
      </c>
      <c r="BH3" s="61">
        <f>JUDICIALES!D8</f>
        <v>45176</v>
      </c>
      <c r="BI3" s="60" t="str">
        <f>+USUARIOS!C19</f>
        <v>Sin observaciones.</v>
      </c>
      <c r="BJ3" s="60" t="str">
        <f>+ABOGADOS!C22</f>
        <v>Sin observaciones.</v>
      </c>
      <c r="BK3" s="60" t="str">
        <f>+JUDICIALES!F28</f>
        <v>Acerca de la calificación del riesgo, se observa que seis (6) procesos activos tienen una calificación anterior al 01/01/2023. Es esencial tener en cuenta que dicha calificación debe actualizarse cada seis (6) meses y también cada vez que se emita una sentencia judicial relacionada con el mismo. Por lo tanto, es crucial que el proceso implemente acciones de mejora con el objetivo de mantener la calificación del riesgo actualizada.</v>
      </c>
      <c r="BL3" s="60" t="str">
        <f>+PREJUDICIALES!F17</f>
        <v>Sin observaciones.</v>
      </c>
      <c r="BM3" s="60" t="str">
        <f>+ARBITRAMENTOS!C13</f>
        <v>Sin observaciones.</v>
      </c>
      <c r="BN3" s="60" t="str">
        <f>+PAGOS!F8</f>
        <v>Sin observaciones.</v>
      </c>
      <c r="BO3" s="60" t="str">
        <f>'Resumen General'!B23</f>
        <v xml:space="preserve">Acerca de la calificación del riesgo, se observa que seis (6) procesos activos tienen una calificación anterior al 01/01/2023. Es esencial tener en cuenta que dicha calificación debe actualizarse cada seis (6) meses y también cada vez que se emita una sentencia judicial relacionada con el mismo. Por lo tanto, es crucial que el proceso implemente acciones de mejora con el objetivo de mantener la calificación del riesgo actualizada.
</v>
      </c>
    </row>
    <row r="12" spans="1:67" x14ac:dyDescent="0.25">
      <c r="A12" s="60" t="s">
        <v>36</v>
      </c>
      <c r="B12" s="60" t="s">
        <v>15</v>
      </c>
      <c r="C12" s="63" t="s">
        <v>16</v>
      </c>
      <c r="D12" s="63" t="s">
        <v>6</v>
      </c>
      <c r="E12" s="63" t="s">
        <v>7</v>
      </c>
      <c r="F12" s="63" t="s">
        <v>17</v>
      </c>
      <c r="G12" s="63" t="s">
        <v>73</v>
      </c>
    </row>
    <row r="13" spans="1:67" x14ac:dyDescent="0.25">
      <c r="A13" s="60" t="str">
        <f t="shared" ref="A13:A18" si="0">$A$3</f>
        <v>FONDO ROTATORIO DEL DEPARTAMENTO ADMINISTRATIVO NACIONAL DE ESTADISTICA</v>
      </c>
      <c r="B13" s="60" t="s">
        <v>0</v>
      </c>
      <c r="C13" s="60" t="str">
        <f>USUARIOS!C12</f>
        <v>Si</v>
      </c>
      <c r="D13" s="62">
        <f>USUARIOS!D12</f>
        <v>43682</v>
      </c>
      <c r="E13" s="60" t="str">
        <f>USUARIOS!E12</f>
        <v>LEONARD PAEZ GARCIA</v>
      </c>
      <c r="F13" s="62">
        <f>USUARIOS!F12</f>
        <v>44945</v>
      </c>
      <c r="G13" s="60" t="str">
        <f>USUARIOS!G12</f>
        <v/>
      </c>
    </row>
    <row r="14" spans="1:67" x14ac:dyDescent="0.25">
      <c r="A14" s="60" t="str">
        <f t="shared" si="0"/>
        <v>FONDO ROTATORIO DEL DEPARTAMENTO ADMINISTRATIVO NACIONAL DE ESTADISTICA</v>
      </c>
      <c r="B14" s="60" t="s">
        <v>1</v>
      </c>
      <c r="C14" s="60" t="str">
        <f>USUARIOS!C13</f>
        <v>Si</v>
      </c>
      <c r="D14" s="62">
        <f>USUARIOS!D13</f>
        <v>44407</v>
      </c>
      <c r="E14" s="60" t="str">
        <f>USUARIOS!E13</f>
        <v>FEDERICO ALFONSO NUÑEZ GARCIA</v>
      </c>
      <c r="F14" s="62">
        <f>USUARIOS!F13</f>
        <v>44950</v>
      </c>
      <c r="G14" s="60" t="str">
        <f>USUARIOS!G13</f>
        <v/>
      </c>
    </row>
    <row r="15" spans="1:67" x14ac:dyDescent="0.25">
      <c r="A15" s="60" t="str">
        <f t="shared" si="0"/>
        <v>FONDO ROTATORIO DEL DEPARTAMENTO ADMINISTRATIVO NACIONAL DE ESTADISTICA</v>
      </c>
      <c r="B15" s="60" t="s">
        <v>2</v>
      </c>
      <c r="C15" s="60" t="str">
        <f>USUARIOS!C14</f>
        <v>Si</v>
      </c>
      <c r="D15" s="62">
        <f>USUARIOS!D14</f>
        <v>44132</v>
      </c>
      <c r="E15" s="60" t="str">
        <f>USUARIOS!E14</f>
        <v>LUIS ANTONIO PINEDA GOMEZ</v>
      </c>
      <c r="F15" s="62">
        <f>USUARIOS!F14</f>
        <v>44945</v>
      </c>
      <c r="G15" s="60" t="str">
        <f>USUARIOS!G14</f>
        <v/>
      </c>
    </row>
    <row r="16" spans="1:67" x14ac:dyDescent="0.25">
      <c r="A16" s="60" t="str">
        <f t="shared" si="0"/>
        <v>FONDO ROTATORIO DEL DEPARTAMENTO ADMINISTRATIVO NACIONAL DE ESTADISTICA</v>
      </c>
      <c r="B16" s="60" t="s">
        <v>3</v>
      </c>
      <c r="C16" s="60" t="str">
        <f>USUARIOS!C15</f>
        <v>Si</v>
      </c>
      <c r="D16" s="62">
        <f>USUARIOS!D15</f>
        <v>43305</v>
      </c>
      <c r="E16" s="60" t="str">
        <f>USUARIOS!E15</f>
        <v>DUVY JOHANNA PLAZAS SOCHA</v>
      </c>
      <c r="F16" s="62">
        <f>USUARIOS!F15</f>
        <v>44792</v>
      </c>
      <c r="G16" s="60" t="str">
        <f>USUARIOS!G15</f>
        <v/>
      </c>
    </row>
    <row r="17" spans="1:7" x14ac:dyDescent="0.25">
      <c r="A17" s="60" t="str">
        <f t="shared" si="0"/>
        <v>FONDO ROTATORIO DEL DEPARTAMENTO ADMINISTRATIVO NACIONAL DE ESTADISTICA</v>
      </c>
      <c r="B17" s="60" t="s">
        <v>4</v>
      </c>
      <c r="C17" s="60" t="str">
        <f>USUARIOS!C16</f>
        <v>Si</v>
      </c>
      <c r="D17" s="62">
        <f>USUARIOS!D16</f>
        <v>43587</v>
      </c>
      <c r="E17" s="60" t="str">
        <f>USUARIOS!E16</f>
        <v>DAISY YOLIMA ESPITIA RINCON</v>
      </c>
      <c r="F17" s="62">
        <f>USUARIOS!F16</f>
        <v>44904</v>
      </c>
      <c r="G17" s="60" t="str">
        <f>USUARIOS!G16</f>
        <v/>
      </c>
    </row>
    <row r="18" spans="1:7" x14ac:dyDescent="0.25">
      <c r="A18" s="60" t="str">
        <f t="shared" si="0"/>
        <v>FONDO ROTATORIO DEL DEPARTAMENTO ADMINISTRATIVO NACIONAL DE ESTADISTICA</v>
      </c>
      <c r="B18" s="60" t="s">
        <v>5</v>
      </c>
      <c r="C18" s="60" t="str">
        <f>USUARIOS!C17</f>
        <v>Si</v>
      </c>
      <c r="D18" s="62">
        <f>USUARIOS!D17</f>
        <v>44914</v>
      </c>
      <c r="E18" s="60" t="str">
        <f>USUARIOS!E17</f>
        <v>DAISY YOLIMA ESPITIA RINCON</v>
      </c>
      <c r="F18" s="62">
        <f>USUARIOS!F17</f>
        <v>45085</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abSelected="1" zoomScale="89" zoomScaleNormal="89" workbookViewId="0">
      <selection activeCell="F17" sqref="F17"/>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2" t="s">
        <v>100</v>
      </c>
      <c r="C7" s="83"/>
      <c r="D7" s="83"/>
      <c r="E7" s="83"/>
      <c r="F7" s="83"/>
      <c r="G7" s="84"/>
      <c r="T7" s="1" t="s">
        <v>12</v>
      </c>
    </row>
    <row r="8" spans="2:20" ht="15.75" thickBot="1" x14ac:dyDescent="0.3">
      <c r="B8" s="13"/>
      <c r="D8" s="90" t="s">
        <v>136</v>
      </c>
      <c r="E8" s="90"/>
      <c r="G8" s="14"/>
      <c r="T8" s="1" t="s">
        <v>13</v>
      </c>
    </row>
    <row r="9" spans="2:20" ht="15.75" thickBot="1" x14ac:dyDescent="0.3">
      <c r="B9" s="88" t="s">
        <v>574</v>
      </c>
      <c r="C9" s="89"/>
      <c r="D9" s="69">
        <v>45176</v>
      </c>
      <c r="G9" s="14"/>
      <c r="T9" s="1" t="s">
        <v>14</v>
      </c>
    </row>
    <row r="10" spans="2:20" x14ac:dyDescent="0.25">
      <c r="B10" s="13" t="s">
        <v>138</v>
      </c>
      <c r="G10" s="58">
        <v>43545</v>
      </c>
    </row>
    <row r="11" spans="2:20" x14ac:dyDescent="0.25">
      <c r="B11" s="20" t="s">
        <v>15</v>
      </c>
      <c r="C11" s="21" t="s">
        <v>16</v>
      </c>
      <c r="D11" s="22" t="s">
        <v>6</v>
      </c>
      <c r="E11" s="21" t="s">
        <v>7</v>
      </c>
      <c r="F11" s="21" t="s">
        <v>17</v>
      </c>
      <c r="G11" s="23" t="s">
        <v>73</v>
      </c>
    </row>
    <row r="12" spans="2:20" x14ac:dyDescent="0.25">
      <c r="B12" s="19" t="s">
        <v>0</v>
      </c>
      <c r="C12" s="68" t="s">
        <v>12</v>
      </c>
      <c r="D12" s="69">
        <v>43682</v>
      </c>
      <c r="E12" s="68" t="s">
        <v>613</v>
      </c>
      <c r="F12" s="69">
        <v>44945</v>
      </c>
      <c r="G12" s="70" t="str">
        <f t="shared" ref="G12:G15" si="0">+IF(C12="Si",IF(F12&lt;$G$10,"DESACTUALIZADO",""),"")</f>
        <v/>
      </c>
      <c r="H12" s="36">
        <f t="shared" ref="H12:H17" si="1">+IF(C12="N/A",1,0)</f>
        <v>0</v>
      </c>
      <c r="I12" s="36">
        <f t="shared" ref="I12:I17" si="2">+IF(C12="Si",1,0)</f>
        <v>1</v>
      </c>
      <c r="J12" s="36">
        <f t="shared" ref="J12:J17" si="3">+IF(C12="No",1,0)</f>
        <v>0</v>
      </c>
    </row>
    <row r="13" spans="2:20" x14ac:dyDescent="0.25">
      <c r="B13" s="19" t="s">
        <v>1</v>
      </c>
      <c r="C13" s="68" t="s">
        <v>12</v>
      </c>
      <c r="D13" s="69">
        <v>44407</v>
      </c>
      <c r="E13" s="68" t="s">
        <v>614</v>
      </c>
      <c r="F13" s="69">
        <v>44950</v>
      </c>
      <c r="G13" s="70" t="str">
        <f t="shared" si="0"/>
        <v/>
      </c>
      <c r="H13" s="36">
        <f t="shared" si="1"/>
        <v>0</v>
      </c>
      <c r="I13" s="36">
        <f t="shared" si="2"/>
        <v>1</v>
      </c>
      <c r="J13" s="36">
        <f t="shared" si="3"/>
        <v>0</v>
      </c>
    </row>
    <row r="14" spans="2:20" x14ac:dyDescent="0.25">
      <c r="B14" s="19" t="s">
        <v>2</v>
      </c>
      <c r="C14" s="68" t="s">
        <v>12</v>
      </c>
      <c r="D14" s="69">
        <v>44132</v>
      </c>
      <c r="E14" s="68" t="s">
        <v>615</v>
      </c>
      <c r="F14" s="69">
        <v>44945</v>
      </c>
      <c r="G14" s="70" t="str">
        <f t="shared" si="0"/>
        <v/>
      </c>
      <c r="H14" s="36">
        <f t="shared" si="1"/>
        <v>0</v>
      </c>
      <c r="I14" s="36">
        <f t="shared" si="2"/>
        <v>1</v>
      </c>
      <c r="J14" s="36">
        <f t="shared" si="3"/>
        <v>0</v>
      </c>
      <c r="T14" s="41">
        <v>43545</v>
      </c>
    </row>
    <row r="15" spans="2:20" x14ac:dyDescent="0.25">
      <c r="B15" s="19" t="s">
        <v>3</v>
      </c>
      <c r="C15" s="68" t="s">
        <v>12</v>
      </c>
      <c r="D15" s="69">
        <v>43305</v>
      </c>
      <c r="E15" s="68" t="s">
        <v>616</v>
      </c>
      <c r="F15" s="69">
        <v>44792</v>
      </c>
      <c r="G15" s="70" t="str">
        <f t="shared" si="0"/>
        <v/>
      </c>
      <c r="H15" s="36">
        <f t="shared" si="1"/>
        <v>0</v>
      </c>
      <c r="I15" s="36">
        <f t="shared" si="2"/>
        <v>1</v>
      </c>
      <c r="J15" s="36">
        <f t="shared" si="3"/>
        <v>0</v>
      </c>
    </row>
    <row r="16" spans="2:20" x14ac:dyDescent="0.25">
      <c r="B16" s="19" t="s">
        <v>4</v>
      </c>
      <c r="C16" s="68" t="s">
        <v>12</v>
      </c>
      <c r="D16" s="69">
        <v>43587</v>
      </c>
      <c r="E16" s="68" t="s">
        <v>617</v>
      </c>
      <c r="F16" s="69">
        <v>44904</v>
      </c>
      <c r="G16" s="70" t="str">
        <f t="shared" ref="G16:G17" si="4">+IF(C16="Si",IF(F16&lt;$G$10,"DESACTUALIZADO",""),"")</f>
        <v/>
      </c>
      <c r="H16" s="36">
        <f t="shared" si="1"/>
        <v>0</v>
      </c>
      <c r="I16" s="36">
        <f t="shared" si="2"/>
        <v>1</v>
      </c>
      <c r="J16" s="36">
        <f t="shared" si="3"/>
        <v>0</v>
      </c>
    </row>
    <row r="17" spans="2:10" x14ac:dyDescent="0.25">
      <c r="B17" s="19" t="s">
        <v>5</v>
      </c>
      <c r="C17" s="68" t="s">
        <v>12</v>
      </c>
      <c r="D17" s="69">
        <v>44914</v>
      </c>
      <c r="E17" s="68" t="s">
        <v>617</v>
      </c>
      <c r="F17" s="69">
        <v>45085</v>
      </c>
      <c r="G17" s="70" t="str">
        <f t="shared" si="4"/>
        <v/>
      </c>
      <c r="H17" s="36">
        <f t="shared" si="1"/>
        <v>0</v>
      </c>
      <c r="I17" s="36">
        <f t="shared" si="2"/>
        <v>1</v>
      </c>
      <c r="J17" s="36">
        <f t="shared" si="3"/>
        <v>0</v>
      </c>
    </row>
    <row r="18" spans="2:10" x14ac:dyDescent="0.25">
      <c r="B18" s="13"/>
      <c r="G18" s="14"/>
    </row>
    <row r="19" spans="2:10" ht="94.5" customHeight="1" thickBot="1" x14ac:dyDescent="0.3">
      <c r="B19" s="53" t="s">
        <v>86</v>
      </c>
      <c r="C19" s="85" t="s">
        <v>618</v>
      </c>
      <c r="D19" s="86"/>
      <c r="E19" s="86"/>
      <c r="F19" s="86"/>
      <c r="G19" s="87"/>
    </row>
  </sheetData>
  <sheetProtection algorithmName="SHA-512" hashValue="0kJmFnt/0uHOxTqD3DscRgJYqAgPjlMtBz++aONQzQ+uWmKJIbE8eGjyXwQ07VBSj3vVXmuaLBYu25ho1NYRDQ==" saltValue="AhmoxHd53fGv0cC3ddkZyA==" spinCount="100000" sheet="1" objects="1" scenarios="1"/>
  <dataConsolidate/>
  <mergeCells count="4">
    <mergeCell ref="B7:G7"/>
    <mergeCell ref="C19:G19"/>
    <mergeCell ref="B9:C9"/>
    <mergeCell ref="D8:E8"/>
  </mergeCells>
  <conditionalFormatting sqref="C12:C17">
    <cfRule type="containsText" dxfId="36" priority="22" operator="containsText" text="N/A">
      <formula>NOT(ISERROR(SEARCH("N/A",C12)))</formula>
    </cfRule>
  </conditionalFormatting>
  <conditionalFormatting sqref="C19">
    <cfRule type="containsBlanks" dxfId="35" priority="23">
      <formula>LEN(TRIM(C19))=0</formula>
    </cfRule>
  </conditionalFormatting>
  <conditionalFormatting sqref="C12:F17">
    <cfRule type="containsBlanks" dxfId="34" priority="24">
      <formula>LEN(TRIM(C12))=0</formula>
    </cfRule>
  </conditionalFormatting>
  <conditionalFormatting sqref="D9">
    <cfRule type="containsBlanks" dxfId="33" priority="29">
      <formula>LEN(TRIM(D9))=0</formula>
    </cfRule>
  </conditionalFormatting>
  <conditionalFormatting sqref="D12:F12 D13:D17">
    <cfRule type="expression" dxfId="32" priority="18">
      <formula>OR($C$12="No",$C$12="N/A")</formula>
    </cfRule>
  </conditionalFormatting>
  <conditionalFormatting sqref="D13:F13">
    <cfRule type="expression" dxfId="31" priority="15">
      <formula>OR($C$13="No",$C$13="N/A")</formula>
    </cfRule>
  </conditionalFormatting>
  <conditionalFormatting sqref="D14:F14">
    <cfRule type="expression" dxfId="30" priority="17">
      <formula>OR($C$14="No",$C$14="N/A")</formula>
    </cfRule>
  </conditionalFormatting>
  <conditionalFormatting sqref="D15:F15">
    <cfRule type="expression" dxfId="29" priority="13">
      <formula>OR($C$15="No",$C$15="N/A")</formula>
    </cfRule>
  </conditionalFormatting>
  <conditionalFormatting sqref="D16:F16">
    <cfRule type="expression" dxfId="28" priority="12">
      <formula>OR($C$16="No",$C$16="N/A")</formula>
    </cfRule>
  </conditionalFormatting>
  <conditionalFormatting sqref="D17:F17">
    <cfRule type="expression" dxfId="27" priority="11">
      <formula>OR($C$17="No",$C$17="N/A")</formula>
    </cfRule>
  </conditionalFormatting>
  <conditionalFormatting sqref="F13:F17">
    <cfRule type="expression" dxfId="26"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45107</formula1>
      <formula2>45184</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E58DC6F2-AF8E-44D8-8308-67B889760E53}">
      <formula1>40544</formula1>
      <formula2>45184</formula2>
    </dataValidation>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5D3B443B-EE1A-47A2-809D-AC4CD6931E13}">
      <formula1>40544</formula1>
      <formula2>45107</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topLeftCell="A6" zoomScale="91" zoomScaleNormal="91" workbookViewId="0">
      <selection activeCell="C22" sqref="C22:G25"/>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5</v>
      </c>
    </row>
    <row r="4" spans="2:22" x14ac:dyDescent="0.25">
      <c r="B4" s="13"/>
      <c r="H4" s="14"/>
    </row>
    <row r="5" spans="2:22" x14ac:dyDescent="0.25">
      <c r="B5" s="13"/>
      <c r="D5" s="1" t="s">
        <v>136</v>
      </c>
      <c r="H5" s="14"/>
    </row>
    <row r="6" spans="2:22" ht="15" customHeight="1" x14ac:dyDescent="0.25">
      <c r="B6" s="13"/>
      <c r="G6" s="26"/>
      <c r="H6" s="27"/>
    </row>
    <row r="7" spans="2:22" ht="17.25" customHeight="1" x14ac:dyDescent="0.35">
      <c r="B7" s="13"/>
      <c r="C7" s="18" t="s">
        <v>574</v>
      </c>
      <c r="D7" s="69">
        <v>45176</v>
      </c>
      <c r="E7" s="24"/>
      <c r="F7" s="91" t="str">
        <f>"Seleccione una muestra de "&amp;V3&amp;" abogados activos y complete la siguiente tabla"</f>
        <v>Seleccione una muestra de 5 abogados activos y complete la siguiente tabla</v>
      </c>
      <c r="G7" s="92"/>
      <c r="H7" s="27"/>
    </row>
    <row r="8" spans="2:22" x14ac:dyDescent="0.25">
      <c r="B8" s="13"/>
      <c r="F8" s="93"/>
      <c r="G8" s="94"/>
      <c r="H8" s="14"/>
      <c r="T8" s="1" t="s">
        <v>13</v>
      </c>
    </row>
    <row r="9" spans="2:22" ht="23.25" x14ac:dyDescent="0.25">
      <c r="B9" s="13"/>
      <c r="C9" s="28" t="s">
        <v>575</v>
      </c>
      <c r="E9"/>
      <c r="F9" s="22" t="s">
        <v>89</v>
      </c>
      <c r="G9" s="22" t="s">
        <v>19</v>
      </c>
      <c r="H9" s="14"/>
      <c r="T9" s="1" t="s">
        <v>14</v>
      </c>
    </row>
    <row r="10" spans="2:22" x14ac:dyDescent="0.25">
      <c r="B10" s="13"/>
      <c r="C10" s="21" t="s">
        <v>576</v>
      </c>
      <c r="D10" s="21" t="s">
        <v>23</v>
      </c>
      <c r="E10"/>
      <c r="F10" s="18" t="s">
        <v>604</v>
      </c>
      <c r="G10" s="68">
        <v>5</v>
      </c>
      <c r="H10" s="14"/>
    </row>
    <row r="11" spans="2:22" x14ac:dyDescent="0.25">
      <c r="B11" s="13"/>
      <c r="C11" s="18" t="s">
        <v>141</v>
      </c>
      <c r="D11" s="68">
        <v>5</v>
      </c>
      <c r="E11"/>
      <c r="F11" s="18" t="s">
        <v>87</v>
      </c>
      <c r="G11" s="68">
        <v>5</v>
      </c>
      <c r="H11" s="14"/>
    </row>
    <row r="12" spans="2:22" x14ac:dyDescent="0.25">
      <c r="B12" s="13"/>
      <c r="C12" s="18" t="s">
        <v>22</v>
      </c>
      <c r="D12" s="68">
        <v>5</v>
      </c>
      <c r="E12"/>
      <c r="F12" s="18" t="s">
        <v>88</v>
      </c>
      <c r="G12" s="68">
        <v>5</v>
      </c>
      <c r="H12" s="14"/>
    </row>
    <row r="13" spans="2:22" x14ac:dyDescent="0.25">
      <c r="B13" s="13"/>
      <c r="C13" s="18" t="s">
        <v>26</v>
      </c>
      <c r="D13" s="68">
        <v>5</v>
      </c>
      <c r="E13"/>
      <c r="F13" s="44" t="s">
        <v>94</v>
      </c>
      <c r="G13" s="43"/>
      <c r="H13" s="14"/>
    </row>
    <row r="14" spans="2:22" x14ac:dyDescent="0.25">
      <c r="B14" s="13"/>
      <c r="E14"/>
      <c r="F14" s="45" t="s">
        <v>95</v>
      </c>
      <c r="G14" s="46"/>
      <c r="H14" s="14"/>
    </row>
    <row r="15" spans="2:22" x14ac:dyDescent="0.25">
      <c r="B15" s="13"/>
      <c r="E15"/>
      <c r="H15" s="14"/>
    </row>
    <row r="16" spans="2:22" x14ac:dyDescent="0.25">
      <c r="B16" s="13"/>
      <c r="C16" s="21" t="s">
        <v>24</v>
      </c>
      <c r="D16" s="21" t="s">
        <v>23</v>
      </c>
      <c r="E16"/>
      <c r="F16" s="22" t="s">
        <v>98</v>
      </c>
      <c r="G16" s="22" t="s">
        <v>19</v>
      </c>
      <c r="H16" s="14"/>
    </row>
    <row r="17" spans="2:8" x14ac:dyDescent="0.25">
      <c r="B17" s="13"/>
      <c r="C17" s="18" t="s">
        <v>577</v>
      </c>
      <c r="D17" s="68">
        <v>3</v>
      </c>
      <c r="E17"/>
      <c r="F17" s="18" t="s">
        <v>580</v>
      </c>
      <c r="G17" s="68">
        <v>5</v>
      </c>
      <c r="H17" s="14"/>
    </row>
    <row r="18" spans="2:8" x14ac:dyDescent="0.25">
      <c r="B18" s="13"/>
      <c r="C18" s="18" t="s">
        <v>578</v>
      </c>
      <c r="D18" s="68">
        <v>3</v>
      </c>
      <c r="E18"/>
      <c r="F18" s="37" t="s">
        <v>579</v>
      </c>
      <c r="G18" s="68">
        <v>0</v>
      </c>
      <c r="H18" s="14"/>
    </row>
    <row r="19" spans="2:8" x14ac:dyDescent="0.25">
      <c r="B19" s="13"/>
      <c r="C19" s="49"/>
      <c r="E19"/>
      <c r="F19" s="18" t="s">
        <v>91</v>
      </c>
      <c r="G19" s="68">
        <v>0</v>
      </c>
      <c r="H19" s="14"/>
    </row>
    <row r="20" spans="2:8" x14ac:dyDescent="0.25">
      <c r="B20" s="13"/>
      <c r="C20" s="49"/>
      <c r="E20"/>
      <c r="F20" s="18" t="s">
        <v>25</v>
      </c>
      <c r="G20" s="68">
        <v>0</v>
      </c>
      <c r="H20" s="14"/>
    </row>
    <row r="21" spans="2:8" x14ac:dyDescent="0.25">
      <c r="B21" s="13"/>
      <c r="C21" s="49" t="s">
        <v>90</v>
      </c>
      <c r="E21"/>
      <c r="F21"/>
      <c r="G21"/>
      <c r="H21" s="14"/>
    </row>
    <row r="22" spans="2:8" x14ac:dyDescent="0.25">
      <c r="B22" s="13"/>
      <c r="C22" s="95" t="s">
        <v>618</v>
      </c>
      <c r="D22" s="96"/>
      <c r="E22" s="96"/>
      <c r="F22" s="96"/>
      <c r="G22" s="97"/>
      <c r="H22" s="14"/>
    </row>
    <row r="23" spans="2:8" x14ac:dyDescent="0.25">
      <c r="B23" s="13"/>
      <c r="C23" s="98"/>
      <c r="D23" s="99"/>
      <c r="E23" s="99"/>
      <c r="F23" s="99"/>
      <c r="G23" s="100"/>
      <c r="H23" s="14"/>
    </row>
    <row r="24" spans="2:8" x14ac:dyDescent="0.25">
      <c r="B24" s="13"/>
      <c r="C24" s="98"/>
      <c r="D24" s="99"/>
      <c r="E24" s="99"/>
      <c r="F24" s="99"/>
      <c r="G24" s="100"/>
      <c r="H24" s="14"/>
    </row>
    <row r="25" spans="2:8" x14ac:dyDescent="0.25">
      <c r="B25" s="13"/>
      <c r="C25" s="101"/>
      <c r="D25" s="102"/>
      <c r="E25" s="102"/>
      <c r="F25" s="102"/>
      <c r="G25" s="103"/>
      <c r="H25" s="14"/>
    </row>
    <row r="26" spans="2:8" ht="15.75" thickBot="1" x14ac:dyDescent="0.3">
      <c r="B26" s="15"/>
      <c r="C26" s="16"/>
      <c r="D26" s="16"/>
      <c r="E26" s="16"/>
      <c r="F26" s="16"/>
      <c r="G26" s="16"/>
      <c r="H26" s="17"/>
    </row>
  </sheetData>
  <sheetProtection algorithmName="SHA-512" hashValue="3oWqBmu0jP1ht5MuqGsp0ctU/SAHxDlRHyDU5U40O/Toh9LjBfwEyAE5JoQrtYv1VnIAOCUWHPSu1+W2i10NFA==" saltValue="gDz9/BDuqbjSEyApFLT0yw=="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 G10:G12 D18 D12:D13 D11"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45107</formula1>
      <formula2>45184</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A7" zoomScale="70" zoomScaleNormal="70"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0</v>
      </c>
    </row>
    <row r="4" spans="2:23" x14ac:dyDescent="0.25">
      <c r="B4" s="13"/>
      <c r="I4" s="14"/>
    </row>
    <row r="5" spans="2:23" ht="9" customHeight="1" x14ac:dyDescent="0.25">
      <c r="B5" s="13"/>
      <c r="I5" s="14"/>
    </row>
    <row r="6" spans="2:23" ht="19.5" customHeight="1" x14ac:dyDescent="0.25">
      <c r="B6" s="13"/>
      <c r="C6" s="108" t="s">
        <v>64</v>
      </c>
      <c r="D6" s="108"/>
      <c r="E6" s="108"/>
      <c r="F6" s="108"/>
      <c r="G6" s="108"/>
      <c r="H6" s="108"/>
      <c r="I6" s="27"/>
    </row>
    <row r="7" spans="2:23" x14ac:dyDescent="0.25">
      <c r="B7" s="13"/>
      <c r="E7" s="71" t="s">
        <v>136</v>
      </c>
      <c r="I7" s="14"/>
      <c r="U7" s="1" t="s">
        <v>13</v>
      </c>
    </row>
    <row r="8" spans="2:23" x14ac:dyDescent="0.25">
      <c r="B8" s="13"/>
      <c r="C8" s="21" t="s">
        <v>574</v>
      </c>
      <c r="D8" s="69">
        <v>45176</v>
      </c>
      <c r="E8"/>
      <c r="F8" s="31" t="s">
        <v>97</v>
      </c>
      <c r="G8" s="76" t="s">
        <v>18</v>
      </c>
      <c r="I8" s="14"/>
      <c r="U8" s="1" t="s">
        <v>14</v>
      </c>
    </row>
    <row r="9" spans="2:23" x14ac:dyDescent="0.25">
      <c r="B9" s="13"/>
      <c r="E9"/>
      <c r="F9" s="18" t="s">
        <v>144</v>
      </c>
      <c r="G9" s="68">
        <v>0</v>
      </c>
      <c r="I9" s="14"/>
    </row>
    <row r="10" spans="2:23" x14ac:dyDescent="0.25">
      <c r="B10" s="13"/>
      <c r="C10" s="21" t="s">
        <v>581</v>
      </c>
      <c r="D10" s="21" t="s">
        <v>23</v>
      </c>
      <c r="E10"/>
      <c r="F10" s="18" t="s">
        <v>57</v>
      </c>
      <c r="G10" s="68">
        <v>0</v>
      </c>
      <c r="I10" s="14"/>
    </row>
    <row r="11" spans="2:23" x14ac:dyDescent="0.25">
      <c r="B11" s="13"/>
      <c r="C11" s="18" t="s">
        <v>142</v>
      </c>
      <c r="D11" s="68">
        <v>10</v>
      </c>
      <c r="E11"/>
      <c r="F11" s="18" t="s">
        <v>75</v>
      </c>
      <c r="G11" s="68">
        <v>0</v>
      </c>
      <c r="I11" s="14"/>
    </row>
    <row r="12" spans="2:23" x14ac:dyDescent="0.25">
      <c r="B12" s="13"/>
      <c r="C12" s="18" t="s">
        <v>28</v>
      </c>
      <c r="D12" s="68">
        <v>10</v>
      </c>
      <c r="E12"/>
      <c r="F12" s="32" t="s">
        <v>593</v>
      </c>
      <c r="I12" s="14"/>
    </row>
    <row r="13" spans="2:23" x14ac:dyDescent="0.25">
      <c r="B13" s="13"/>
      <c r="C13" s="18" t="s">
        <v>74</v>
      </c>
      <c r="D13" s="68">
        <v>0</v>
      </c>
      <c r="E13"/>
      <c r="F13" s="32" t="s">
        <v>76</v>
      </c>
      <c r="I13" s="14"/>
    </row>
    <row r="14" spans="2:23" x14ac:dyDescent="0.25">
      <c r="B14" s="13"/>
      <c r="C14" s="32" t="s">
        <v>582</v>
      </c>
      <c r="E14"/>
      <c r="F14" s="22" t="s">
        <v>32</v>
      </c>
      <c r="G14" s="21" t="s">
        <v>23</v>
      </c>
      <c r="I14" s="14"/>
    </row>
    <row r="15" spans="2:23" x14ac:dyDescent="0.25">
      <c r="B15" s="13"/>
      <c r="C15" s="21" t="s">
        <v>592</v>
      </c>
      <c r="D15" s="21" t="s">
        <v>23</v>
      </c>
      <c r="E15"/>
      <c r="F15" s="18" t="s">
        <v>586</v>
      </c>
      <c r="G15" s="68">
        <v>10</v>
      </c>
      <c r="I15" s="14"/>
    </row>
    <row r="16" spans="2:23" x14ac:dyDescent="0.25">
      <c r="B16" s="13"/>
      <c r="C16" s="18" t="s">
        <v>591</v>
      </c>
      <c r="D16" s="68">
        <v>0</v>
      </c>
      <c r="E16"/>
      <c r="F16" s="18" t="s">
        <v>588</v>
      </c>
      <c r="G16" s="68">
        <v>4</v>
      </c>
      <c r="I16" s="14"/>
    </row>
    <row r="17" spans="2:9" x14ac:dyDescent="0.25">
      <c r="B17" s="13"/>
      <c r="C17" s="18" t="s">
        <v>583</v>
      </c>
      <c r="D17" s="68">
        <v>0</v>
      </c>
      <c r="E17"/>
      <c r="F17" s="18" t="s">
        <v>587</v>
      </c>
      <c r="G17" s="68">
        <v>6</v>
      </c>
      <c r="I17" s="14"/>
    </row>
    <row r="18" spans="2:9" x14ac:dyDescent="0.25">
      <c r="B18" s="13"/>
      <c r="C18" s="32" t="s">
        <v>584</v>
      </c>
      <c r="E18"/>
      <c r="F18" s="18" t="s">
        <v>145</v>
      </c>
      <c r="G18" s="68">
        <v>0</v>
      </c>
      <c r="I18" s="14"/>
    </row>
    <row r="19" spans="2:9" x14ac:dyDescent="0.25">
      <c r="B19" s="13"/>
      <c r="E19"/>
      <c r="I19" s="14"/>
    </row>
    <row r="20" spans="2:9" ht="45" customHeight="1" x14ac:dyDescent="0.25">
      <c r="B20" s="13"/>
      <c r="C20" s="42" t="s">
        <v>31</v>
      </c>
      <c r="D20" s="42" t="s">
        <v>23</v>
      </c>
      <c r="E20"/>
      <c r="F20" s="33" t="s">
        <v>96</v>
      </c>
      <c r="G20" s="42" t="s">
        <v>137</v>
      </c>
      <c r="H20" s="34" t="s">
        <v>605</v>
      </c>
      <c r="I20" s="14"/>
    </row>
    <row r="21" spans="2:9" x14ac:dyDescent="0.25">
      <c r="B21" s="13"/>
      <c r="C21" s="51" t="s">
        <v>585</v>
      </c>
      <c r="D21" s="68">
        <v>0</v>
      </c>
      <c r="E21"/>
      <c r="F21" s="18" t="s">
        <v>60</v>
      </c>
      <c r="G21" s="68">
        <v>1</v>
      </c>
      <c r="H21" s="68">
        <v>0</v>
      </c>
      <c r="I21" s="14"/>
    </row>
    <row r="22" spans="2:9" ht="15" customHeight="1" x14ac:dyDescent="0.25">
      <c r="B22" s="13"/>
      <c r="C22" s="51" t="s">
        <v>143</v>
      </c>
      <c r="D22" s="68">
        <v>0</v>
      </c>
      <c r="E22"/>
      <c r="F22" s="18" t="s">
        <v>61</v>
      </c>
      <c r="G22" s="68">
        <v>0</v>
      </c>
      <c r="H22" s="68">
        <v>0</v>
      </c>
      <c r="I22" s="14"/>
    </row>
    <row r="23" spans="2:9" x14ac:dyDescent="0.25">
      <c r="B23" s="13"/>
      <c r="C23" s="77" t="s">
        <v>590</v>
      </c>
      <c r="D23" s="57"/>
      <c r="E23"/>
      <c r="F23" s="18" t="s">
        <v>62</v>
      </c>
      <c r="G23" s="68">
        <v>0</v>
      </c>
      <c r="H23" s="68">
        <v>0</v>
      </c>
      <c r="I23" s="14"/>
    </row>
    <row r="24" spans="2:9" x14ac:dyDescent="0.25">
      <c r="B24" s="13"/>
      <c r="E24"/>
      <c r="F24" s="18" t="s">
        <v>63</v>
      </c>
      <c r="G24" s="68">
        <v>9</v>
      </c>
      <c r="H24" s="68">
        <v>9</v>
      </c>
      <c r="I24" s="14"/>
    </row>
    <row r="25" spans="2:9" ht="30" customHeight="1" x14ac:dyDescent="0.25">
      <c r="B25" s="13"/>
      <c r="C25" s="59" t="str">
        <f>"Seleccione "&amp;W3&amp;" procesos teminados en el primer semestre de 2023 y llene la siguiente tabla:"</f>
        <v>Seleccione 0 procesos teminados en el primer semestre de 2023 y llene la siguiente tabla:</v>
      </c>
      <c r="D25" s="54"/>
      <c r="E25"/>
      <c r="F25" s="109" t="s">
        <v>589</v>
      </c>
      <c r="G25" s="109"/>
      <c r="H25" s="109"/>
      <c r="I25" s="14"/>
    </row>
    <row r="26" spans="2:9" ht="15.75" thickBot="1" x14ac:dyDescent="0.3">
      <c r="B26" s="13"/>
      <c r="C26" s="55"/>
      <c r="D26" s="56"/>
      <c r="E26"/>
      <c r="F26" s="52"/>
      <c r="I26" s="14"/>
    </row>
    <row r="27" spans="2:9" x14ac:dyDescent="0.25">
      <c r="B27" s="13"/>
      <c r="C27" s="42" t="s">
        <v>85</v>
      </c>
      <c r="D27" s="42" t="s">
        <v>23</v>
      </c>
      <c r="E27"/>
      <c r="F27" s="104" t="s">
        <v>84</v>
      </c>
      <c r="G27" s="105"/>
      <c r="H27" s="106"/>
      <c r="I27" s="14"/>
    </row>
    <row r="28" spans="2:9" x14ac:dyDescent="0.25">
      <c r="B28" s="13"/>
      <c r="C28" s="18" t="s">
        <v>77</v>
      </c>
      <c r="D28" s="68">
        <v>0</v>
      </c>
      <c r="E28"/>
      <c r="F28" s="107" t="s">
        <v>619</v>
      </c>
      <c r="G28" s="107"/>
      <c r="H28" s="107"/>
      <c r="I28" s="14"/>
    </row>
    <row r="29" spans="2:9" x14ac:dyDescent="0.25">
      <c r="B29" s="13"/>
      <c r="C29" s="18" t="s">
        <v>78</v>
      </c>
      <c r="D29" s="68">
        <v>0</v>
      </c>
      <c r="E29"/>
      <c r="F29" s="107"/>
      <c r="G29" s="107"/>
      <c r="H29" s="107"/>
      <c r="I29" s="14"/>
    </row>
    <row r="30" spans="2:9" x14ac:dyDescent="0.25">
      <c r="B30" s="13"/>
      <c r="C30" s="18" t="s">
        <v>79</v>
      </c>
      <c r="D30" s="68">
        <v>0</v>
      </c>
      <c r="E30"/>
      <c r="F30" s="107"/>
      <c r="G30" s="107"/>
      <c r="H30" s="107"/>
      <c r="I30" s="14"/>
    </row>
    <row r="31" spans="2:9" x14ac:dyDescent="0.25">
      <c r="B31" s="13"/>
      <c r="C31" s="18" t="s">
        <v>80</v>
      </c>
      <c r="D31" s="68">
        <v>0</v>
      </c>
      <c r="E31"/>
      <c r="F31" s="107"/>
      <c r="G31" s="107"/>
      <c r="H31" s="107"/>
      <c r="I31" s="14"/>
    </row>
    <row r="32" spans="2:9" x14ac:dyDescent="0.25">
      <c r="B32" s="13"/>
      <c r="C32" s="18" t="s">
        <v>81</v>
      </c>
      <c r="D32" s="68">
        <v>0</v>
      </c>
      <c r="E32"/>
      <c r="F32" s="107"/>
      <c r="G32" s="107"/>
      <c r="H32" s="107"/>
      <c r="I32" s="14"/>
    </row>
    <row r="33" spans="2:9" x14ac:dyDescent="0.25">
      <c r="B33" s="13"/>
      <c r="E33"/>
      <c r="F33" s="107"/>
      <c r="G33" s="107"/>
      <c r="H33" s="107"/>
      <c r="I33" s="14"/>
    </row>
    <row r="34" spans="2:9" ht="15.75" thickBot="1" x14ac:dyDescent="0.3">
      <c r="B34" s="15"/>
      <c r="C34" s="16"/>
      <c r="D34" s="16"/>
      <c r="E34" s="16"/>
      <c r="F34" s="16"/>
      <c r="G34" s="16"/>
      <c r="H34" s="16"/>
      <c r="I34" s="17"/>
    </row>
  </sheetData>
  <sheetProtection algorithmName="SHA-512" hashValue="5MlV6PEeda+CuEeLs0KucZQ3/GndNT5X8h7wUs+e0ahwlXJevEhka1nIvTtFOAX+BNVR1eJS6Dtfxf5Tb4ohhQ==" saltValue="C6Ku3g/j9BxS4RZrK/Hm0A=="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45184</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A6" workbookViewId="0">
      <selection activeCell="F17" sqref="F17:G22"/>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5">
        <f>+IF(V2&lt;=20,V2,IF(ROUNDDOWN(V2*10%,0)&lt;20,20,ROUNDDOWN(V2*10%,0)))</f>
        <v>0</v>
      </c>
    </row>
    <row r="4" spans="2:22" x14ac:dyDescent="0.25">
      <c r="B4" s="13"/>
      <c r="H4" s="14"/>
    </row>
    <row r="5" spans="2:22" x14ac:dyDescent="0.25">
      <c r="B5" s="13"/>
      <c r="H5" s="14"/>
    </row>
    <row r="6" spans="2:22" ht="15" customHeight="1" x14ac:dyDescent="0.25">
      <c r="B6" s="13"/>
      <c r="G6" s="26"/>
      <c r="H6" s="27"/>
    </row>
    <row r="7" spans="2:22" ht="23.25" x14ac:dyDescent="0.25">
      <c r="B7" s="13"/>
      <c r="C7" s="108" t="s">
        <v>139</v>
      </c>
      <c r="D7" s="108"/>
      <c r="E7" s="108"/>
      <c r="F7" s="108"/>
      <c r="G7" s="108"/>
      <c r="H7" s="27"/>
    </row>
    <row r="8" spans="2:22" x14ac:dyDescent="0.25">
      <c r="B8" s="13"/>
      <c r="E8" s="74" t="s">
        <v>136</v>
      </c>
      <c r="H8" s="14"/>
      <c r="T8" s="1" t="s">
        <v>13</v>
      </c>
    </row>
    <row r="9" spans="2:22" ht="15" customHeight="1" x14ac:dyDescent="0.25">
      <c r="B9" s="13"/>
      <c r="C9" s="21" t="s">
        <v>606</v>
      </c>
      <c r="D9" s="21" t="s">
        <v>23</v>
      </c>
      <c r="E9"/>
      <c r="F9" s="91" t="str">
        <f>"Seleccione una muestra de "&amp;V3&amp;" prejudiciales activos registrados antes  y hasta el 31 de Diciembre  de 2022 y complete la siguiente tabla"</f>
        <v>Seleccione una muestra de 0 prejudiciales activos registrados antes  y hasta el 31 de Diciembre  de 2022 y complete la siguiente tabla</v>
      </c>
      <c r="G9" s="92"/>
      <c r="H9" s="14"/>
      <c r="T9" s="1" t="s">
        <v>14</v>
      </c>
    </row>
    <row r="10" spans="2:22" x14ac:dyDescent="0.25">
      <c r="B10" s="13"/>
      <c r="C10" s="18" t="s">
        <v>146</v>
      </c>
      <c r="D10" s="68">
        <v>0</v>
      </c>
      <c r="E10"/>
      <c r="F10" s="93"/>
      <c r="G10" s="94"/>
      <c r="H10" s="14"/>
    </row>
    <row r="11" spans="2:22" x14ac:dyDescent="0.25">
      <c r="B11" s="13"/>
      <c r="C11" s="18" t="s">
        <v>52</v>
      </c>
      <c r="D11" s="68">
        <v>0</v>
      </c>
      <c r="E11"/>
      <c r="F11" s="22" t="s">
        <v>31</v>
      </c>
      <c r="G11" s="22" t="s">
        <v>54</v>
      </c>
      <c r="H11" s="14"/>
    </row>
    <row r="12" spans="2:22" x14ac:dyDescent="0.25">
      <c r="B12" s="13"/>
      <c r="C12" s="18" t="s">
        <v>596</v>
      </c>
      <c r="D12" s="68">
        <v>0</v>
      </c>
      <c r="E12"/>
      <c r="F12" s="30" t="s">
        <v>55</v>
      </c>
      <c r="G12" s="68">
        <v>0</v>
      </c>
      <c r="H12" s="14"/>
    </row>
    <row r="13" spans="2:22" x14ac:dyDescent="0.25">
      <c r="B13" s="13"/>
      <c r="C13" s="18" t="s">
        <v>595</v>
      </c>
      <c r="D13" s="68">
        <v>0</v>
      </c>
      <c r="E13"/>
      <c r="F13" s="18" t="s">
        <v>140</v>
      </c>
      <c r="G13" s="68">
        <v>0</v>
      </c>
      <c r="H13" s="14"/>
    </row>
    <row r="14" spans="2:22" x14ac:dyDescent="0.25">
      <c r="B14" s="13"/>
      <c r="C14" s="18" t="s">
        <v>594</v>
      </c>
      <c r="D14" s="68">
        <v>0</v>
      </c>
      <c r="E14"/>
      <c r="F14"/>
      <c r="G14"/>
      <c r="H14" s="14"/>
    </row>
    <row r="15" spans="2:22" x14ac:dyDescent="0.25">
      <c r="B15" s="13"/>
      <c r="E15"/>
      <c r="F15"/>
      <c r="G15"/>
      <c r="H15" s="14"/>
    </row>
    <row r="16" spans="2:22" x14ac:dyDescent="0.25">
      <c r="B16" s="13"/>
      <c r="C16" s="21" t="s">
        <v>607</v>
      </c>
      <c r="D16" s="21" t="s">
        <v>23</v>
      </c>
      <c r="E16"/>
      <c r="F16" s="110" t="s">
        <v>84</v>
      </c>
      <c r="G16" s="110"/>
      <c r="H16" s="14"/>
    </row>
    <row r="17" spans="2:8" x14ac:dyDescent="0.25">
      <c r="B17" s="13"/>
      <c r="C17" s="18" t="s">
        <v>597</v>
      </c>
      <c r="D17" s="68">
        <v>1</v>
      </c>
      <c r="E17"/>
      <c r="F17" s="107" t="s">
        <v>618</v>
      </c>
      <c r="G17" s="107"/>
      <c r="H17" s="14"/>
    </row>
    <row r="18" spans="2:8" x14ac:dyDescent="0.25">
      <c r="B18" s="13"/>
      <c r="C18" s="18" t="s">
        <v>598</v>
      </c>
      <c r="D18" s="68">
        <v>1</v>
      </c>
      <c r="E18"/>
      <c r="F18" s="107"/>
      <c r="G18" s="107"/>
      <c r="H18" s="14"/>
    </row>
    <row r="19" spans="2:8" x14ac:dyDescent="0.25">
      <c r="B19" s="13"/>
      <c r="C19"/>
      <c r="D19"/>
      <c r="E19"/>
      <c r="F19" s="107"/>
      <c r="G19" s="107"/>
      <c r="H19" s="14"/>
    </row>
    <row r="20" spans="2:8" x14ac:dyDescent="0.25">
      <c r="B20" s="13"/>
      <c r="C20"/>
      <c r="D20"/>
      <c r="E20"/>
      <c r="F20" s="107"/>
      <c r="G20" s="107"/>
      <c r="H20" s="14"/>
    </row>
    <row r="21" spans="2:8" x14ac:dyDescent="0.25">
      <c r="B21" s="13"/>
      <c r="E21"/>
      <c r="F21" s="107"/>
      <c r="G21" s="107"/>
      <c r="H21" s="14"/>
    </row>
    <row r="22" spans="2:8" x14ac:dyDescent="0.25">
      <c r="B22" s="13"/>
      <c r="E22"/>
      <c r="F22" s="107"/>
      <c r="G22" s="107"/>
      <c r="H22" s="14"/>
    </row>
    <row r="23" spans="2:8" ht="15.75" thickBot="1" x14ac:dyDescent="0.3">
      <c r="B23" s="15"/>
      <c r="C23" s="16"/>
      <c r="D23" s="16"/>
      <c r="E23" s="16"/>
      <c r="F23" s="16"/>
      <c r="G23" s="16"/>
      <c r="H23" s="17"/>
    </row>
  </sheetData>
  <sheetProtection algorithmName="SHA-512" hashValue="nxAelnQVLjJ5zcFLxRLGxV7Z51hBE2p9dZm/GCL3shDeUzxI1acOIOvzxVesJLRxLw4WaTHqZB7tI+v5Dw+zTA==" saltValue="U3vi3heL9NuS1rrMMQmBZg=="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C8" sqref="C8:D10"/>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66</v>
      </c>
      <c r="D6" s="29"/>
      <c r="E6" s="24"/>
      <c r="F6"/>
      <c r="G6"/>
      <c r="H6" s="27"/>
    </row>
    <row r="7" spans="2:22" x14ac:dyDescent="0.25">
      <c r="B7" s="13"/>
      <c r="C7" s="1" t="s">
        <v>136</v>
      </c>
      <c r="F7"/>
      <c r="G7"/>
      <c r="H7" s="14"/>
      <c r="T7" s="1" t="s">
        <v>13</v>
      </c>
    </row>
    <row r="8" spans="2:22" x14ac:dyDescent="0.25">
      <c r="B8" s="13"/>
      <c r="C8" s="21" t="s">
        <v>66</v>
      </c>
      <c r="D8" s="21" t="s">
        <v>23</v>
      </c>
      <c r="E8"/>
      <c r="F8" s="21" t="s">
        <v>66</v>
      </c>
      <c r="G8" s="21" t="s">
        <v>23</v>
      </c>
      <c r="H8" s="14"/>
      <c r="T8" s="1" t="s">
        <v>14</v>
      </c>
    </row>
    <row r="9" spans="2:22" x14ac:dyDescent="0.25">
      <c r="B9" s="13"/>
      <c r="C9" s="18" t="s">
        <v>599</v>
      </c>
      <c r="D9" s="68">
        <v>0</v>
      </c>
      <c r="E9"/>
      <c r="F9" s="18" t="s">
        <v>600</v>
      </c>
      <c r="G9" s="68">
        <v>0</v>
      </c>
      <c r="H9" s="14"/>
    </row>
    <row r="10" spans="2:22" x14ac:dyDescent="0.25">
      <c r="B10" s="13"/>
      <c r="C10" s="18" t="s">
        <v>149</v>
      </c>
      <c r="D10" s="68">
        <v>0</v>
      </c>
      <c r="E10"/>
      <c r="F10" s="18" t="s">
        <v>82</v>
      </c>
      <c r="G10" s="68">
        <v>0</v>
      </c>
      <c r="H10" s="14"/>
    </row>
    <row r="11" spans="2:22" x14ac:dyDescent="0.25">
      <c r="B11" s="13"/>
      <c r="D11" s="47"/>
      <c r="E11"/>
      <c r="G11" s="48"/>
      <c r="H11" s="14"/>
    </row>
    <row r="12" spans="2:22" x14ac:dyDescent="0.25">
      <c r="B12" s="13"/>
      <c r="C12" s="49" t="s">
        <v>86</v>
      </c>
      <c r="D12" s="47"/>
      <c r="E12"/>
      <c r="G12" s="48"/>
      <c r="H12" s="14"/>
      <c r="T12" s="1">
        <f>IF(D9="",0,1)</f>
        <v>1</v>
      </c>
    </row>
    <row r="13" spans="2:22" x14ac:dyDescent="0.25">
      <c r="B13" s="13"/>
      <c r="C13" s="95" t="s">
        <v>618</v>
      </c>
      <c r="D13" s="96"/>
      <c r="E13" s="96"/>
      <c r="F13" s="96"/>
      <c r="G13" s="97"/>
      <c r="H13" s="14"/>
    </row>
    <row r="14" spans="2:22" x14ac:dyDescent="0.25">
      <c r="B14" s="13"/>
      <c r="C14" s="98"/>
      <c r="D14" s="99"/>
      <c r="E14" s="99"/>
      <c r="F14" s="99"/>
      <c r="G14" s="100"/>
      <c r="H14" s="14"/>
    </row>
    <row r="15" spans="2:22" x14ac:dyDescent="0.25">
      <c r="B15" s="13"/>
      <c r="C15" s="98"/>
      <c r="D15" s="99"/>
      <c r="E15" s="99"/>
      <c r="F15" s="99"/>
      <c r="G15" s="100"/>
      <c r="H15" s="14"/>
    </row>
    <row r="16" spans="2:22" x14ac:dyDescent="0.25">
      <c r="B16" s="13"/>
      <c r="C16" s="101"/>
      <c r="D16" s="102"/>
      <c r="E16" s="102"/>
      <c r="F16" s="102"/>
      <c r="G16" s="103"/>
      <c r="H16" s="14"/>
      <c r="T16" s="1">
        <f>IF(G9="",0,1)</f>
        <v>1</v>
      </c>
    </row>
    <row r="17" spans="2:20" ht="15.75" thickBot="1" x14ac:dyDescent="0.3">
      <c r="B17" s="15"/>
      <c r="C17" s="16"/>
      <c r="D17" s="16"/>
      <c r="E17" s="16"/>
      <c r="F17" s="16"/>
      <c r="G17" s="16"/>
      <c r="H17" s="17"/>
      <c r="T17" s="1">
        <f>+T12+T16</f>
        <v>2</v>
      </c>
    </row>
  </sheetData>
  <sheetProtection algorithmName="SHA-512" hashValue="N6tl7vnSQ3/4rmjihlbzlljO+55jUVICMQ4tjBFNmb5IOHINV7CHYeyo5iZiXiEAl7dNm679JS/AL8SaXxEVSg==" saltValue="rmA6T9PLDSmaRaxFfG1bZ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F8" sqref="F8:G10"/>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8" t="s">
        <v>8</v>
      </c>
      <c r="D6" s="108"/>
      <c r="E6" s="24"/>
      <c r="F6"/>
      <c r="G6"/>
      <c r="H6" s="27"/>
      <c r="T6" s="1" t="s">
        <v>12</v>
      </c>
    </row>
    <row r="7" spans="2:22" x14ac:dyDescent="0.25">
      <c r="B7" s="13"/>
      <c r="C7" s="1" t="s">
        <v>136</v>
      </c>
      <c r="F7" s="50" t="s">
        <v>86</v>
      </c>
      <c r="G7"/>
      <c r="H7" s="14"/>
      <c r="T7" s="1" t="s">
        <v>13</v>
      </c>
    </row>
    <row r="8" spans="2:22" x14ac:dyDescent="0.25">
      <c r="B8" s="13"/>
      <c r="C8" s="21" t="s">
        <v>30</v>
      </c>
      <c r="D8" s="21" t="s">
        <v>23</v>
      </c>
      <c r="E8"/>
      <c r="F8" s="95" t="s">
        <v>618</v>
      </c>
      <c r="G8" s="97"/>
      <c r="H8" s="14"/>
      <c r="T8" s="1" t="s">
        <v>14</v>
      </c>
    </row>
    <row r="9" spans="2:22" x14ac:dyDescent="0.25">
      <c r="B9" s="13"/>
      <c r="C9" s="18" t="s">
        <v>602</v>
      </c>
      <c r="D9" s="68" t="s">
        <v>12</v>
      </c>
      <c r="E9"/>
      <c r="F9" s="98"/>
      <c r="G9" s="100"/>
      <c r="H9" s="14"/>
    </row>
    <row r="10" spans="2:22" x14ac:dyDescent="0.25">
      <c r="B10" s="13"/>
      <c r="C10" s="18" t="s">
        <v>601</v>
      </c>
      <c r="D10" s="68" t="s">
        <v>12</v>
      </c>
      <c r="E10"/>
      <c r="F10" s="101"/>
      <c r="G10" s="103"/>
      <c r="H10" s="14"/>
    </row>
    <row r="11" spans="2:22" ht="15.75" thickBot="1" x14ac:dyDescent="0.3">
      <c r="B11" s="15"/>
      <c r="C11" s="16"/>
      <c r="D11" s="16"/>
      <c r="E11" s="16"/>
      <c r="F11" s="16"/>
      <c r="G11" s="16"/>
      <c r="H11" s="17"/>
    </row>
  </sheetData>
  <sheetProtection algorithmName="SHA-512" hashValue="4Qw/ngVY/lxLXa9rFHaOpoSiKDVCMD3E/jNdPzE3JL6uh+P4JHJhVrRUj2JcYmqdKLfxfySyTosIOr5Os+9rmA==" saltValue="OLqSeRWGBE0yNBzwQetpLA=="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opLeftCell="A8" zoomScale="85" zoomScaleNormal="85" workbookViewId="0">
      <selection activeCell="I19" sqref="I19"/>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7" t="s">
        <v>10</v>
      </c>
      <c r="C2" s="117"/>
      <c r="D2" s="117"/>
      <c r="E2" s="117"/>
      <c r="F2" s="117"/>
      <c r="G2" s="117"/>
      <c r="H2" s="39"/>
      <c r="I2" s="39"/>
      <c r="J2" s="39"/>
      <c r="K2" s="39"/>
      <c r="L2" s="39"/>
      <c r="M2" s="40"/>
    </row>
    <row r="3" spans="2:13" ht="18.75" x14ac:dyDescent="0.3">
      <c r="B3" s="117" t="s">
        <v>11</v>
      </c>
      <c r="C3" s="117"/>
      <c r="D3" s="117"/>
      <c r="E3" s="117"/>
      <c r="F3" s="117"/>
      <c r="G3" s="117"/>
      <c r="H3" s="39"/>
      <c r="I3" s="39"/>
      <c r="J3" s="39"/>
      <c r="K3" s="39"/>
      <c r="L3" s="39"/>
      <c r="M3" s="40"/>
    </row>
    <row r="4" spans="2:13" ht="24" thickBot="1" x14ac:dyDescent="0.4">
      <c r="B4" s="35"/>
      <c r="C4" s="75"/>
      <c r="D4" s="75" t="s">
        <v>148</v>
      </c>
      <c r="E4" s="35"/>
      <c r="F4" s="35"/>
      <c r="G4" s="35"/>
      <c r="H4" s="35"/>
      <c r="I4" s="35"/>
      <c r="J4" s="35"/>
      <c r="K4" s="35"/>
      <c r="L4" s="35"/>
      <c r="M4" s="35"/>
    </row>
    <row r="5" spans="2:13" ht="15.75" thickBot="1" x14ac:dyDescent="0.3">
      <c r="B5" t="s">
        <v>151</v>
      </c>
      <c r="C5" s="111" t="s">
        <v>394</v>
      </c>
      <c r="D5" s="112"/>
      <c r="E5" s="112"/>
      <c r="F5" s="112"/>
      <c r="G5" s="113"/>
    </row>
    <row r="6" spans="2:13" ht="15.75" thickBot="1" x14ac:dyDescent="0.3">
      <c r="B6" t="s">
        <v>152</v>
      </c>
      <c r="C6" s="114" t="s">
        <v>616</v>
      </c>
      <c r="D6" s="115"/>
      <c r="E6" s="115"/>
      <c r="F6" s="115"/>
      <c r="G6" s="116"/>
    </row>
    <row r="8" spans="2:13" x14ac:dyDescent="0.25">
      <c r="B8" t="s">
        <v>37</v>
      </c>
      <c r="C8" s="38" t="str">
        <f>+IF(SUM(USUARIOS!I12:J17)=0,"Falta diligenciar","")</f>
        <v/>
      </c>
      <c r="E8" t="s">
        <v>71</v>
      </c>
      <c r="F8" s="38" t="str">
        <f>+IF(PREJUDICIALES!$D$10="","Falta  actualizar","")</f>
        <v/>
      </c>
    </row>
    <row r="9" spans="2:13" x14ac:dyDescent="0.25">
      <c r="B9" s="37" t="s">
        <v>40</v>
      </c>
      <c r="C9" s="73">
        <f>+SUM(USUARIOS!I12:I17)/(6-SUM(USUARIOS!H12:H17))</f>
        <v>1</v>
      </c>
      <c r="E9" s="37" t="s">
        <v>45</v>
      </c>
      <c r="F9" s="72">
        <f>+PREJUDICIALES!$D$11</f>
        <v>0</v>
      </c>
    </row>
    <row r="10" spans="2:13" x14ac:dyDescent="0.25">
      <c r="B10" s="37" t="s">
        <v>38</v>
      </c>
      <c r="C10" s="72">
        <f>+ABOGADOS!$D$12+SUM(USUARIOS!I12:I17)</f>
        <v>11</v>
      </c>
      <c r="E10" s="37" t="s">
        <v>43</v>
      </c>
      <c r="F10" s="73" t="str">
        <f>IFERROR(PREJUDICIALES!$D$11/PREJUDICIALES!$D$10,"")</f>
        <v/>
      </c>
    </row>
    <row r="11" spans="2:13" x14ac:dyDescent="0.25">
      <c r="B11" s="37" t="s">
        <v>9</v>
      </c>
      <c r="C11" s="72" t="s">
        <v>99</v>
      </c>
      <c r="E11" s="37" t="s">
        <v>46</v>
      </c>
      <c r="F11" s="73" t="str">
        <f>IFERROR(PREJUDICIALES!$G$13/PREJUDICIALES!$V$3,"")</f>
        <v/>
      </c>
    </row>
    <row r="12" spans="2:13" x14ac:dyDescent="0.25">
      <c r="B12" s="37" t="s">
        <v>39</v>
      </c>
      <c r="C12" s="73">
        <f>IFERROR((ABOGADOS!$G$17+ABOGADOS!$G$18+ABOGADOS!$G$19*0.5)/ABOGADOS!D12,"")</f>
        <v>1</v>
      </c>
    </row>
    <row r="13" spans="2:13" x14ac:dyDescent="0.25">
      <c r="E13" t="s">
        <v>66</v>
      </c>
      <c r="F13" s="38" t="str">
        <f>+IF(ARBITRAMENTOS!T17=0,"Falta  actualizar","")</f>
        <v/>
      </c>
    </row>
    <row r="14" spans="2:13" x14ac:dyDescent="0.25">
      <c r="B14" t="s">
        <v>70</v>
      </c>
      <c r="C14" s="38" t="str">
        <f>+IF(JUDICIALES!$D$11="","Falta  actualizar","")</f>
        <v/>
      </c>
      <c r="E14" s="37" t="s">
        <v>44</v>
      </c>
      <c r="F14" s="72">
        <f>+ARBITRAMENTOS!D10</f>
        <v>0</v>
      </c>
    </row>
    <row r="15" spans="2:13" x14ac:dyDescent="0.25">
      <c r="B15" s="37" t="s">
        <v>41</v>
      </c>
      <c r="C15" s="72">
        <f>+JUDICIALES!$D$12</f>
        <v>10</v>
      </c>
      <c r="E15" s="37" t="s">
        <v>43</v>
      </c>
      <c r="F15" s="73" t="str">
        <f>IFERROR(ARBITRAMENTOS!D10/ARBITRAMENTOS!D9,"")</f>
        <v/>
      </c>
    </row>
    <row r="16" spans="2:13" x14ac:dyDescent="0.25">
      <c r="B16" s="37" t="s">
        <v>43</v>
      </c>
      <c r="C16" s="73">
        <f>IFERROR(JUDICIALES!$D$12/JUDICIALES!$D$11,"")</f>
        <v>1</v>
      </c>
    </row>
    <row r="17" spans="2:6" x14ac:dyDescent="0.25">
      <c r="B17" s="37" t="s">
        <v>47</v>
      </c>
      <c r="C17" s="73" t="str">
        <f>IFERROR(JUDICIALES!$G$11/JUDICIALES!$G$10,"")</f>
        <v/>
      </c>
      <c r="E17" t="s">
        <v>69</v>
      </c>
      <c r="F17" s="38" t="str">
        <f>+IF(PAGOS!D9="","Falta  actualizar","")</f>
        <v/>
      </c>
    </row>
    <row r="18" spans="2:6" x14ac:dyDescent="0.25">
      <c r="B18" s="37" t="s">
        <v>42</v>
      </c>
      <c r="C18" s="72">
        <f>IFERROR(C15/ABOGADOS!$D$12,"")</f>
        <v>2</v>
      </c>
      <c r="E18" s="37" t="s">
        <v>153</v>
      </c>
      <c r="F18" s="72" t="str">
        <f>+IF(PAGOS!D10="No","No","Si")</f>
        <v>Si</v>
      </c>
    </row>
    <row r="19" spans="2:6" x14ac:dyDescent="0.25">
      <c r="B19" s="37" t="s">
        <v>154</v>
      </c>
      <c r="C19" s="73">
        <f>IFERROR(1-(JUDICIALES!$H$22+JUDICIALES!$H$23+JUDICIALES!$H$24)/(JUDICIALES!$G$22+JUDICIALES!$G$23+JUDICIALES!$G$24),"")</f>
        <v>0</v>
      </c>
      <c r="E19" s="37" t="s">
        <v>150</v>
      </c>
      <c r="F19" s="72" t="str">
        <f>+IF(PAGOS!D9="No","No aplica","Si")</f>
        <v>Si</v>
      </c>
    </row>
    <row r="21" spans="2:6" ht="15.75" thickBot="1" x14ac:dyDescent="0.3"/>
    <row r="22" spans="2:6" x14ac:dyDescent="0.25">
      <c r="B22" s="2" t="s">
        <v>86</v>
      </c>
      <c r="C22" s="3"/>
      <c r="D22" s="3"/>
      <c r="E22" s="3"/>
      <c r="F22" s="4"/>
    </row>
    <row r="23" spans="2:6" x14ac:dyDescent="0.25">
      <c r="B23" s="118" t="s">
        <v>620</v>
      </c>
      <c r="C23" s="96"/>
      <c r="D23" s="96"/>
      <c r="E23" s="96"/>
      <c r="F23" s="97"/>
    </row>
    <row r="24" spans="2:6" x14ac:dyDescent="0.25">
      <c r="B24" s="98"/>
      <c r="C24" s="99"/>
      <c r="D24" s="99"/>
      <c r="E24" s="99"/>
      <c r="F24" s="100"/>
    </row>
    <row r="25" spans="2:6" x14ac:dyDescent="0.25">
      <c r="B25" s="98"/>
      <c r="C25" s="99"/>
      <c r="D25" s="99"/>
      <c r="E25" s="99"/>
      <c r="F25" s="100"/>
    </row>
    <row r="26" spans="2:6" x14ac:dyDescent="0.25">
      <c r="B26" s="101"/>
      <c r="C26" s="102"/>
      <c r="D26" s="102"/>
      <c r="E26" s="102"/>
      <c r="F26" s="103"/>
    </row>
    <row r="27" spans="2:6" x14ac:dyDescent="0.25">
      <c r="B27" t="s">
        <v>147</v>
      </c>
    </row>
    <row r="28" spans="2:6" x14ac:dyDescent="0.25">
      <c r="B28" t="s">
        <v>603</v>
      </c>
    </row>
  </sheetData>
  <sheetProtection algorithmName="SHA-512" hashValue="NZZb/SasmjZXcHmLqUv7MV76Au9pfrJfO2StFmCrhVi9QYK5gi9FJyz4/UYj508+vKbTfEIy7w8HBkLmd+2+qQ==" saltValue="x/pIZ8J0EJ9uFOf53wlUS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ntidad no se Encuentra Activa o Es del Orden Territorial" promptTitle="Nombre entidad que reporta" prompt="Diligenciar Nombre de entidad" xr:uid="{00000000-0002-0000-0700-000001000000}">
          <x14:formula1>
            <xm:f>Entidades!$A$2:$A$424</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dimension ref="A1:A424"/>
  <sheetViews>
    <sheetView workbookViewId="0">
      <selection activeCell="A425" sqref="A425"/>
    </sheetView>
  </sheetViews>
  <sheetFormatPr baseColWidth="10" defaultRowHeight="15" x14ac:dyDescent="0.25"/>
  <cols>
    <col min="1" max="1" width="125" customWidth="1"/>
  </cols>
  <sheetData>
    <row r="1" spans="1:1" x14ac:dyDescent="0.25">
      <c r="A1" t="s">
        <v>155</v>
      </c>
    </row>
    <row r="2" spans="1:1" x14ac:dyDescent="0.25">
      <c r="A2" t="s">
        <v>366</v>
      </c>
    </row>
    <row r="3" spans="1:1" x14ac:dyDescent="0.25">
      <c r="A3" t="s">
        <v>522</v>
      </c>
    </row>
    <row r="4" spans="1:1" x14ac:dyDescent="0.25">
      <c r="A4" t="s">
        <v>370</v>
      </c>
    </row>
    <row r="5" spans="1:1" x14ac:dyDescent="0.25">
      <c r="A5" t="s">
        <v>376</v>
      </c>
    </row>
    <row r="6" spans="1:1" x14ac:dyDescent="0.25">
      <c r="A6" t="s">
        <v>515</v>
      </c>
    </row>
    <row r="7" spans="1:1" x14ac:dyDescent="0.25">
      <c r="A7" t="s">
        <v>518</v>
      </c>
    </row>
    <row r="8" spans="1:1" x14ac:dyDescent="0.25">
      <c r="A8" t="s">
        <v>419</v>
      </c>
    </row>
    <row r="9" spans="1:1" x14ac:dyDescent="0.25">
      <c r="A9" t="s">
        <v>205</v>
      </c>
    </row>
    <row r="10" spans="1:1" x14ac:dyDescent="0.25">
      <c r="A10" t="s">
        <v>359</v>
      </c>
    </row>
    <row r="11" spans="1:1" x14ac:dyDescent="0.25">
      <c r="A11" t="s">
        <v>412</v>
      </c>
    </row>
    <row r="12" spans="1:1" x14ac:dyDescent="0.25">
      <c r="A12" t="s">
        <v>258</v>
      </c>
    </row>
    <row r="13" spans="1:1" x14ac:dyDescent="0.25">
      <c r="A13" t="s">
        <v>304</v>
      </c>
    </row>
    <row r="14" spans="1:1" x14ac:dyDescent="0.25">
      <c r="A14" t="s">
        <v>377</v>
      </c>
    </row>
    <row r="15" spans="1:1" x14ac:dyDescent="0.25">
      <c r="A15" t="s">
        <v>517</v>
      </c>
    </row>
    <row r="16" spans="1:1" x14ac:dyDescent="0.25">
      <c r="A16" t="s">
        <v>514</v>
      </c>
    </row>
    <row r="17" spans="1:1" x14ac:dyDescent="0.25">
      <c r="A17" t="s">
        <v>358</v>
      </c>
    </row>
    <row r="18" spans="1:1" x14ac:dyDescent="0.25">
      <c r="A18" t="s">
        <v>373</v>
      </c>
    </row>
    <row r="19" spans="1:1" x14ac:dyDescent="0.25">
      <c r="A19" t="s">
        <v>375</v>
      </c>
    </row>
    <row r="20" spans="1:1" x14ac:dyDescent="0.25">
      <c r="A20" t="s">
        <v>200</v>
      </c>
    </row>
    <row r="21" spans="1:1" x14ac:dyDescent="0.25">
      <c r="A21" t="s">
        <v>335</v>
      </c>
    </row>
    <row r="22" spans="1:1" x14ac:dyDescent="0.25">
      <c r="A22" t="s">
        <v>504</v>
      </c>
    </row>
    <row r="23" spans="1:1" x14ac:dyDescent="0.25">
      <c r="A23" t="s">
        <v>245</v>
      </c>
    </row>
    <row r="24" spans="1:1" x14ac:dyDescent="0.25">
      <c r="A24" t="s">
        <v>270</v>
      </c>
    </row>
    <row r="25" spans="1:1" x14ac:dyDescent="0.25">
      <c r="A25" t="s">
        <v>354</v>
      </c>
    </row>
    <row r="26" spans="1:1" x14ac:dyDescent="0.25">
      <c r="A26" t="s">
        <v>356</v>
      </c>
    </row>
    <row r="27" spans="1:1" x14ac:dyDescent="0.25">
      <c r="A27" t="s">
        <v>383</v>
      </c>
    </row>
    <row r="28" spans="1:1" x14ac:dyDescent="0.25">
      <c r="A28" t="s">
        <v>156</v>
      </c>
    </row>
    <row r="29" spans="1:1" x14ac:dyDescent="0.25">
      <c r="A29" t="s">
        <v>246</v>
      </c>
    </row>
    <row r="30" spans="1:1" x14ac:dyDescent="0.25">
      <c r="A30" t="s">
        <v>382</v>
      </c>
    </row>
    <row r="31" spans="1:1" x14ac:dyDescent="0.25">
      <c r="A31" t="s">
        <v>512</v>
      </c>
    </row>
    <row r="32" spans="1:1" x14ac:dyDescent="0.25">
      <c r="A32" t="s">
        <v>513</v>
      </c>
    </row>
    <row r="33" spans="1:1" x14ac:dyDescent="0.25">
      <c r="A33" t="s">
        <v>431</v>
      </c>
    </row>
    <row r="34" spans="1:1" x14ac:dyDescent="0.25">
      <c r="A34" t="s">
        <v>206</v>
      </c>
    </row>
    <row r="35" spans="1:1" x14ac:dyDescent="0.25">
      <c r="A35" t="s">
        <v>207</v>
      </c>
    </row>
    <row r="36" spans="1:1" x14ac:dyDescent="0.25">
      <c r="A36" t="s">
        <v>208</v>
      </c>
    </row>
    <row r="37" spans="1:1" x14ac:dyDescent="0.25">
      <c r="A37" t="s">
        <v>296</v>
      </c>
    </row>
    <row r="38" spans="1:1" x14ac:dyDescent="0.25">
      <c r="A38" t="s">
        <v>390</v>
      </c>
    </row>
    <row r="39" spans="1:1" x14ac:dyDescent="0.25">
      <c r="A39" t="s">
        <v>334</v>
      </c>
    </row>
    <row r="40" spans="1:1" x14ac:dyDescent="0.25">
      <c r="A40" t="s">
        <v>418</v>
      </c>
    </row>
    <row r="41" spans="1:1" x14ac:dyDescent="0.25">
      <c r="A41" t="s">
        <v>608</v>
      </c>
    </row>
    <row r="42" spans="1:1" x14ac:dyDescent="0.25">
      <c r="A42" t="s">
        <v>238</v>
      </c>
    </row>
    <row r="43" spans="1:1" x14ac:dyDescent="0.25">
      <c r="A43" t="s">
        <v>259</v>
      </c>
    </row>
    <row r="44" spans="1:1" x14ac:dyDescent="0.25">
      <c r="A44" t="s">
        <v>330</v>
      </c>
    </row>
    <row r="45" spans="1:1" x14ac:dyDescent="0.25">
      <c r="A45" t="s">
        <v>566</v>
      </c>
    </row>
    <row r="46" spans="1:1" x14ac:dyDescent="0.25">
      <c r="A46" t="s">
        <v>281</v>
      </c>
    </row>
    <row r="47" spans="1:1" x14ac:dyDescent="0.25">
      <c r="A47" t="s">
        <v>362</v>
      </c>
    </row>
    <row r="48" spans="1:1" x14ac:dyDescent="0.25">
      <c r="A48" t="s">
        <v>209</v>
      </c>
    </row>
    <row r="49" spans="1:1" x14ac:dyDescent="0.25">
      <c r="A49" t="s">
        <v>511</v>
      </c>
    </row>
    <row r="50" spans="1:1" x14ac:dyDescent="0.25">
      <c r="A50" t="s">
        <v>163</v>
      </c>
    </row>
    <row r="51" spans="1:1" x14ac:dyDescent="0.25">
      <c r="A51" t="s">
        <v>299</v>
      </c>
    </row>
    <row r="52" spans="1:1" x14ac:dyDescent="0.25">
      <c r="A52" t="s">
        <v>260</v>
      </c>
    </row>
    <row r="53" spans="1:1" x14ac:dyDescent="0.25">
      <c r="A53" t="s">
        <v>276</v>
      </c>
    </row>
    <row r="54" spans="1:1" x14ac:dyDescent="0.25">
      <c r="A54" t="s">
        <v>558</v>
      </c>
    </row>
    <row r="55" spans="1:1" x14ac:dyDescent="0.25">
      <c r="A55" t="s">
        <v>507</v>
      </c>
    </row>
    <row r="56" spans="1:1" x14ac:dyDescent="0.25">
      <c r="A56" t="s">
        <v>338</v>
      </c>
    </row>
    <row r="57" spans="1:1" x14ac:dyDescent="0.25">
      <c r="A57" t="s">
        <v>421</v>
      </c>
    </row>
    <row r="58" spans="1:1" x14ac:dyDescent="0.25">
      <c r="A58" t="s">
        <v>562</v>
      </c>
    </row>
    <row r="59" spans="1:1" x14ac:dyDescent="0.25">
      <c r="A59" t="s">
        <v>384</v>
      </c>
    </row>
    <row r="60" spans="1:1" x14ac:dyDescent="0.25">
      <c r="A60" t="s">
        <v>496</v>
      </c>
    </row>
    <row r="61" spans="1:1" x14ac:dyDescent="0.25">
      <c r="A61" t="s">
        <v>222</v>
      </c>
    </row>
    <row r="62" spans="1:1" x14ac:dyDescent="0.25">
      <c r="A62" t="s">
        <v>569</v>
      </c>
    </row>
    <row r="63" spans="1:1" x14ac:dyDescent="0.25">
      <c r="A63" t="s">
        <v>271</v>
      </c>
    </row>
    <row r="64" spans="1:1" x14ac:dyDescent="0.25">
      <c r="A64" t="s">
        <v>181</v>
      </c>
    </row>
    <row r="65" spans="1:1" x14ac:dyDescent="0.25">
      <c r="A65" t="s">
        <v>170</v>
      </c>
    </row>
    <row r="66" spans="1:1" x14ac:dyDescent="0.25">
      <c r="A66" t="s">
        <v>171</v>
      </c>
    </row>
    <row r="67" spans="1:1" x14ac:dyDescent="0.25">
      <c r="A67" t="s">
        <v>172</v>
      </c>
    </row>
    <row r="68" spans="1:1" x14ac:dyDescent="0.25">
      <c r="A68" t="s">
        <v>173</v>
      </c>
    </row>
    <row r="69" spans="1:1" x14ac:dyDescent="0.25">
      <c r="A69" t="s">
        <v>174</v>
      </c>
    </row>
    <row r="70" spans="1:1" x14ac:dyDescent="0.25">
      <c r="A70" t="s">
        <v>175</v>
      </c>
    </row>
    <row r="71" spans="1:1" x14ac:dyDescent="0.25">
      <c r="A71" t="s">
        <v>176</v>
      </c>
    </row>
    <row r="72" spans="1:1" x14ac:dyDescent="0.25">
      <c r="A72" t="s">
        <v>177</v>
      </c>
    </row>
    <row r="73" spans="1:1" x14ac:dyDescent="0.25">
      <c r="A73" t="s">
        <v>179</v>
      </c>
    </row>
    <row r="74" spans="1:1" x14ac:dyDescent="0.25">
      <c r="A74" t="s">
        <v>180</v>
      </c>
    </row>
    <row r="75" spans="1:1" x14ac:dyDescent="0.25">
      <c r="A75" t="s">
        <v>194</v>
      </c>
    </row>
    <row r="76" spans="1:1" x14ac:dyDescent="0.25">
      <c r="A76" t="s">
        <v>195</v>
      </c>
    </row>
    <row r="77" spans="1:1" x14ac:dyDescent="0.25">
      <c r="A77" t="s">
        <v>186</v>
      </c>
    </row>
    <row r="78" spans="1:1" x14ac:dyDescent="0.25">
      <c r="A78" t="s">
        <v>324</v>
      </c>
    </row>
    <row r="79" spans="1:1" x14ac:dyDescent="0.25">
      <c r="A79" t="s">
        <v>178</v>
      </c>
    </row>
    <row r="80" spans="1:1" x14ac:dyDescent="0.25">
      <c r="A80" t="s">
        <v>182</v>
      </c>
    </row>
    <row r="81" spans="1:1" x14ac:dyDescent="0.25">
      <c r="A81" t="s">
        <v>196</v>
      </c>
    </row>
    <row r="82" spans="1:1" x14ac:dyDescent="0.25">
      <c r="A82" t="s">
        <v>326</v>
      </c>
    </row>
    <row r="83" spans="1:1" x14ac:dyDescent="0.25">
      <c r="A83" t="s">
        <v>183</v>
      </c>
    </row>
    <row r="84" spans="1:1" x14ac:dyDescent="0.25">
      <c r="A84" t="s">
        <v>184</v>
      </c>
    </row>
    <row r="85" spans="1:1" x14ac:dyDescent="0.25">
      <c r="A85" t="s">
        <v>192</v>
      </c>
    </row>
    <row r="86" spans="1:1" x14ac:dyDescent="0.25">
      <c r="A86" t="s">
        <v>185</v>
      </c>
    </row>
    <row r="87" spans="1:1" x14ac:dyDescent="0.25">
      <c r="A87" t="s">
        <v>327</v>
      </c>
    </row>
    <row r="88" spans="1:1" x14ac:dyDescent="0.25">
      <c r="A88" t="s">
        <v>187</v>
      </c>
    </row>
    <row r="89" spans="1:1" x14ac:dyDescent="0.25">
      <c r="A89" t="s">
        <v>325</v>
      </c>
    </row>
    <row r="90" spans="1:1" x14ac:dyDescent="0.25">
      <c r="A90" t="s">
        <v>198</v>
      </c>
    </row>
    <row r="91" spans="1:1" x14ac:dyDescent="0.25">
      <c r="A91" t="s">
        <v>188</v>
      </c>
    </row>
    <row r="92" spans="1:1" x14ac:dyDescent="0.25">
      <c r="A92" t="s">
        <v>395</v>
      </c>
    </row>
    <row r="93" spans="1:1" x14ac:dyDescent="0.25">
      <c r="A93" t="s">
        <v>393</v>
      </c>
    </row>
    <row r="94" spans="1:1" x14ac:dyDescent="0.25">
      <c r="A94" t="s">
        <v>210</v>
      </c>
    </row>
    <row r="95" spans="1:1" x14ac:dyDescent="0.25">
      <c r="A95" t="s">
        <v>257</v>
      </c>
    </row>
    <row r="96" spans="1:1" x14ac:dyDescent="0.25">
      <c r="A96" t="s">
        <v>191</v>
      </c>
    </row>
    <row r="97" spans="1:1" x14ac:dyDescent="0.25">
      <c r="A97" t="s">
        <v>189</v>
      </c>
    </row>
    <row r="98" spans="1:1" x14ac:dyDescent="0.25">
      <c r="A98" t="s">
        <v>190</v>
      </c>
    </row>
    <row r="99" spans="1:1" x14ac:dyDescent="0.25">
      <c r="A99" t="s">
        <v>197</v>
      </c>
    </row>
    <row r="100" spans="1:1" x14ac:dyDescent="0.25">
      <c r="A100" t="s">
        <v>199</v>
      </c>
    </row>
    <row r="101" spans="1:1" x14ac:dyDescent="0.25">
      <c r="A101" t="s">
        <v>193</v>
      </c>
    </row>
    <row r="102" spans="1:1" x14ac:dyDescent="0.25">
      <c r="A102" t="s">
        <v>212</v>
      </c>
    </row>
    <row r="103" spans="1:1" x14ac:dyDescent="0.25">
      <c r="A103" t="s">
        <v>272</v>
      </c>
    </row>
    <row r="104" spans="1:1" x14ac:dyDescent="0.25">
      <c r="A104" t="s">
        <v>236</v>
      </c>
    </row>
    <row r="105" spans="1:1" x14ac:dyDescent="0.25">
      <c r="A105" t="s">
        <v>280</v>
      </c>
    </row>
    <row r="106" spans="1:1" x14ac:dyDescent="0.25">
      <c r="A106" t="s">
        <v>379</v>
      </c>
    </row>
    <row r="107" spans="1:1" x14ac:dyDescent="0.25">
      <c r="A107" t="s">
        <v>234</v>
      </c>
    </row>
    <row r="108" spans="1:1" x14ac:dyDescent="0.25">
      <c r="A108" t="s">
        <v>360</v>
      </c>
    </row>
    <row r="109" spans="1:1" x14ac:dyDescent="0.25">
      <c r="A109" t="s">
        <v>277</v>
      </c>
    </row>
    <row r="110" spans="1:1" x14ac:dyDescent="0.25">
      <c r="A110" t="s">
        <v>441</v>
      </c>
    </row>
    <row r="111" spans="1:1" x14ac:dyDescent="0.25">
      <c r="A111" t="s">
        <v>442</v>
      </c>
    </row>
    <row r="112" spans="1:1" x14ac:dyDescent="0.25">
      <c r="A112" t="s">
        <v>443</v>
      </c>
    </row>
    <row r="113" spans="1:1" x14ac:dyDescent="0.25">
      <c r="A113" t="s">
        <v>444</v>
      </c>
    </row>
    <row r="114" spans="1:1" x14ac:dyDescent="0.25">
      <c r="A114" t="s">
        <v>445</v>
      </c>
    </row>
    <row r="115" spans="1:1" x14ac:dyDescent="0.25">
      <c r="A115" t="s">
        <v>446</v>
      </c>
    </row>
    <row r="116" spans="1:1" x14ac:dyDescent="0.25">
      <c r="A116" t="s">
        <v>435</v>
      </c>
    </row>
    <row r="117" spans="1:1" x14ac:dyDescent="0.25">
      <c r="A117" t="s">
        <v>436</v>
      </c>
    </row>
    <row r="118" spans="1:1" x14ac:dyDescent="0.25">
      <c r="A118" t="s">
        <v>437</v>
      </c>
    </row>
    <row r="119" spans="1:1" x14ac:dyDescent="0.25">
      <c r="A119" t="s">
        <v>438</v>
      </c>
    </row>
    <row r="120" spans="1:1" x14ac:dyDescent="0.25">
      <c r="A120" t="s">
        <v>439</v>
      </c>
    </row>
    <row r="121" spans="1:1" x14ac:dyDescent="0.25">
      <c r="A121" t="s">
        <v>434</v>
      </c>
    </row>
    <row r="122" spans="1:1" x14ac:dyDescent="0.25">
      <c r="A122" t="s">
        <v>440</v>
      </c>
    </row>
    <row r="123" spans="1:1" x14ac:dyDescent="0.25">
      <c r="A123" t="s">
        <v>447</v>
      </c>
    </row>
    <row r="124" spans="1:1" x14ac:dyDescent="0.25">
      <c r="A124" t="s">
        <v>448</v>
      </c>
    </row>
    <row r="125" spans="1:1" x14ac:dyDescent="0.25">
      <c r="A125" t="s">
        <v>449</v>
      </c>
    </row>
    <row r="126" spans="1:1" x14ac:dyDescent="0.25">
      <c r="A126" t="s">
        <v>450</v>
      </c>
    </row>
    <row r="127" spans="1:1" x14ac:dyDescent="0.25">
      <c r="A127" t="s">
        <v>451</v>
      </c>
    </row>
    <row r="128" spans="1:1" x14ac:dyDescent="0.25">
      <c r="A128" t="s">
        <v>452</v>
      </c>
    </row>
    <row r="129" spans="1:1" x14ac:dyDescent="0.25">
      <c r="A129" t="s">
        <v>453</v>
      </c>
    </row>
    <row r="130" spans="1:1" x14ac:dyDescent="0.25">
      <c r="A130" t="s">
        <v>454</v>
      </c>
    </row>
    <row r="131" spans="1:1" x14ac:dyDescent="0.25">
      <c r="A131" t="s">
        <v>456</v>
      </c>
    </row>
    <row r="132" spans="1:1" x14ac:dyDescent="0.25">
      <c r="A132" t="s">
        <v>457</v>
      </c>
    </row>
    <row r="133" spans="1:1" x14ac:dyDescent="0.25">
      <c r="A133" t="s">
        <v>458</v>
      </c>
    </row>
    <row r="134" spans="1:1" x14ac:dyDescent="0.25">
      <c r="A134" t="s">
        <v>459</v>
      </c>
    </row>
    <row r="135" spans="1:1" x14ac:dyDescent="0.25">
      <c r="A135" t="s">
        <v>460</v>
      </c>
    </row>
    <row r="136" spans="1:1" x14ac:dyDescent="0.25">
      <c r="A136" t="s">
        <v>461</v>
      </c>
    </row>
    <row r="137" spans="1:1" x14ac:dyDescent="0.25">
      <c r="A137" t="s">
        <v>462</v>
      </c>
    </row>
    <row r="138" spans="1:1" x14ac:dyDescent="0.25">
      <c r="A138" t="s">
        <v>463</v>
      </c>
    </row>
    <row r="139" spans="1:1" x14ac:dyDescent="0.25">
      <c r="A139" t="s">
        <v>464</v>
      </c>
    </row>
    <row r="140" spans="1:1" x14ac:dyDescent="0.25">
      <c r="A140" t="s">
        <v>465</v>
      </c>
    </row>
    <row r="141" spans="1:1" x14ac:dyDescent="0.25">
      <c r="A141" t="s">
        <v>466</v>
      </c>
    </row>
    <row r="142" spans="1:1" x14ac:dyDescent="0.25">
      <c r="A142" t="s">
        <v>467</v>
      </c>
    </row>
    <row r="143" spans="1:1" x14ac:dyDescent="0.25">
      <c r="A143" t="s">
        <v>468</v>
      </c>
    </row>
    <row r="144" spans="1:1" x14ac:dyDescent="0.25">
      <c r="A144" t="s">
        <v>469</v>
      </c>
    </row>
    <row r="145" spans="1:1" x14ac:dyDescent="0.25">
      <c r="A145" t="s">
        <v>470</v>
      </c>
    </row>
    <row r="146" spans="1:1" x14ac:dyDescent="0.25">
      <c r="A146" t="s">
        <v>471</v>
      </c>
    </row>
    <row r="147" spans="1:1" x14ac:dyDescent="0.25">
      <c r="A147" t="s">
        <v>473</v>
      </c>
    </row>
    <row r="148" spans="1:1" x14ac:dyDescent="0.25">
      <c r="A148" t="s">
        <v>472</v>
      </c>
    </row>
    <row r="149" spans="1:1" x14ac:dyDescent="0.25">
      <c r="A149" t="s">
        <v>455</v>
      </c>
    </row>
    <row r="150" spans="1:1" x14ac:dyDescent="0.25">
      <c r="A150" t="s">
        <v>556</v>
      </c>
    </row>
    <row r="151" spans="1:1" x14ac:dyDescent="0.25">
      <c r="A151" t="s">
        <v>380</v>
      </c>
    </row>
    <row r="152" spans="1:1" x14ac:dyDescent="0.25">
      <c r="A152" t="s">
        <v>474</v>
      </c>
    </row>
    <row r="153" spans="1:1" x14ac:dyDescent="0.25">
      <c r="A153" t="s">
        <v>475</v>
      </c>
    </row>
    <row r="154" spans="1:1" x14ac:dyDescent="0.25">
      <c r="A154" t="s">
        <v>476</v>
      </c>
    </row>
    <row r="155" spans="1:1" x14ac:dyDescent="0.25">
      <c r="A155" t="s">
        <v>477</v>
      </c>
    </row>
    <row r="156" spans="1:1" x14ac:dyDescent="0.25">
      <c r="A156" t="s">
        <v>478</v>
      </c>
    </row>
    <row r="157" spans="1:1" x14ac:dyDescent="0.25">
      <c r="A157" t="s">
        <v>479</v>
      </c>
    </row>
    <row r="158" spans="1:1" x14ac:dyDescent="0.25">
      <c r="A158" t="s">
        <v>495</v>
      </c>
    </row>
    <row r="159" spans="1:1" x14ac:dyDescent="0.25">
      <c r="A159" t="s">
        <v>480</v>
      </c>
    </row>
    <row r="160" spans="1:1" x14ac:dyDescent="0.25">
      <c r="A160" t="s">
        <v>481</v>
      </c>
    </row>
    <row r="161" spans="1:1" x14ac:dyDescent="0.25">
      <c r="A161" t="s">
        <v>482</v>
      </c>
    </row>
    <row r="162" spans="1:1" x14ac:dyDescent="0.25">
      <c r="A162" t="s">
        <v>483</v>
      </c>
    </row>
    <row r="163" spans="1:1" x14ac:dyDescent="0.25">
      <c r="A163" t="s">
        <v>484</v>
      </c>
    </row>
    <row r="164" spans="1:1" x14ac:dyDescent="0.25">
      <c r="A164" t="s">
        <v>485</v>
      </c>
    </row>
    <row r="165" spans="1:1" x14ac:dyDescent="0.25">
      <c r="A165" t="s">
        <v>486</v>
      </c>
    </row>
    <row r="166" spans="1:1" x14ac:dyDescent="0.25">
      <c r="A166" t="s">
        <v>487</v>
      </c>
    </row>
    <row r="167" spans="1:1" x14ac:dyDescent="0.25">
      <c r="A167" t="s">
        <v>494</v>
      </c>
    </row>
    <row r="168" spans="1:1" x14ac:dyDescent="0.25">
      <c r="A168" t="s">
        <v>488</v>
      </c>
    </row>
    <row r="169" spans="1:1" x14ac:dyDescent="0.25">
      <c r="A169" t="s">
        <v>489</v>
      </c>
    </row>
    <row r="170" spans="1:1" x14ac:dyDescent="0.25">
      <c r="A170" t="s">
        <v>490</v>
      </c>
    </row>
    <row r="171" spans="1:1" x14ac:dyDescent="0.25">
      <c r="A171" t="s">
        <v>491</v>
      </c>
    </row>
    <row r="172" spans="1:1" x14ac:dyDescent="0.25">
      <c r="A172" t="s">
        <v>492</v>
      </c>
    </row>
    <row r="173" spans="1:1" x14ac:dyDescent="0.25">
      <c r="A173" t="s">
        <v>493</v>
      </c>
    </row>
    <row r="174" spans="1:1" x14ac:dyDescent="0.25">
      <c r="A174" t="s">
        <v>217</v>
      </c>
    </row>
    <row r="175" spans="1:1" x14ac:dyDescent="0.25">
      <c r="A175" t="s">
        <v>510</v>
      </c>
    </row>
    <row r="176" spans="1:1" x14ac:dyDescent="0.25">
      <c r="A176" t="s">
        <v>336</v>
      </c>
    </row>
    <row r="177" spans="1:1" x14ac:dyDescent="0.25">
      <c r="A177" t="s">
        <v>497</v>
      </c>
    </row>
    <row r="178" spans="1:1" x14ac:dyDescent="0.25">
      <c r="A178" t="s">
        <v>253</v>
      </c>
    </row>
    <row r="179" spans="1:1" x14ac:dyDescent="0.25">
      <c r="A179" t="s">
        <v>262</v>
      </c>
    </row>
    <row r="180" spans="1:1" x14ac:dyDescent="0.25">
      <c r="A180" t="s">
        <v>503</v>
      </c>
    </row>
    <row r="181" spans="1:1" x14ac:dyDescent="0.25">
      <c r="A181" t="s">
        <v>261</v>
      </c>
    </row>
    <row r="182" spans="1:1" x14ac:dyDescent="0.25">
      <c r="A182" t="s">
        <v>403</v>
      </c>
    </row>
    <row r="183" spans="1:1" x14ac:dyDescent="0.25">
      <c r="A183" t="s">
        <v>337</v>
      </c>
    </row>
    <row r="184" spans="1:1" x14ac:dyDescent="0.25">
      <c r="A184" t="s">
        <v>526</v>
      </c>
    </row>
    <row r="185" spans="1:1" x14ac:dyDescent="0.25">
      <c r="A185" t="s">
        <v>498</v>
      </c>
    </row>
    <row r="186" spans="1:1" x14ac:dyDescent="0.25">
      <c r="A186" t="s">
        <v>165</v>
      </c>
    </row>
    <row r="187" spans="1:1" x14ac:dyDescent="0.25">
      <c r="A187" t="s">
        <v>404</v>
      </c>
    </row>
    <row r="188" spans="1:1" x14ac:dyDescent="0.25">
      <c r="A188" t="s">
        <v>398</v>
      </c>
    </row>
    <row r="189" spans="1:1" x14ac:dyDescent="0.25">
      <c r="A189" t="s">
        <v>420</v>
      </c>
    </row>
    <row r="190" spans="1:1" x14ac:dyDescent="0.25">
      <c r="A190" t="s">
        <v>399</v>
      </c>
    </row>
    <row r="191" spans="1:1" x14ac:dyDescent="0.25">
      <c r="A191" t="s">
        <v>278</v>
      </c>
    </row>
    <row r="192" spans="1:1" x14ac:dyDescent="0.25">
      <c r="A192" t="s">
        <v>400</v>
      </c>
    </row>
    <row r="193" spans="1:1" x14ac:dyDescent="0.25">
      <c r="A193" t="s">
        <v>405</v>
      </c>
    </row>
    <row r="194" spans="1:1" x14ac:dyDescent="0.25">
      <c r="A194" t="s">
        <v>237</v>
      </c>
    </row>
    <row r="195" spans="1:1" x14ac:dyDescent="0.25">
      <c r="A195" t="s">
        <v>231</v>
      </c>
    </row>
    <row r="196" spans="1:1" x14ac:dyDescent="0.25">
      <c r="A196" t="s">
        <v>554</v>
      </c>
    </row>
    <row r="197" spans="1:1" x14ac:dyDescent="0.25">
      <c r="A197" t="s">
        <v>525</v>
      </c>
    </row>
    <row r="198" spans="1:1" x14ac:dyDescent="0.25">
      <c r="A198" t="s">
        <v>429</v>
      </c>
    </row>
    <row r="199" spans="1:1" x14ac:dyDescent="0.25">
      <c r="A199" t="s">
        <v>501</v>
      </c>
    </row>
    <row r="200" spans="1:1" x14ac:dyDescent="0.25">
      <c r="A200" t="s">
        <v>428</v>
      </c>
    </row>
    <row r="201" spans="1:1" x14ac:dyDescent="0.25">
      <c r="A201" t="s">
        <v>427</v>
      </c>
    </row>
    <row r="202" spans="1:1" x14ac:dyDescent="0.25">
      <c r="A202" t="s">
        <v>425</v>
      </c>
    </row>
    <row r="203" spans="1:1" x14ac:dyDescent="0.25">
      <c r="A203" t="s">
        <v>426</v>
      </c>
    </row>
    <row r="204" spans="1:1" x14ac:dyDescent="0.25">
      <c r="A204" t="s">
        <v>570</v>
      </c>
    </row>
    <row r="205" spans="1:1" x14ac:dyDescent="0.25">
      <c r="A205" t="s">
        <v>430</v>
      </c>
    </row>
    <row r="206" spans="1:1" x14ac:dyDescent="0.25">
      <c r="A206" t="s">
        <v>247</v>
      </c>
    </row>
    <row r="207" spans="1:1" x14ac:dyDescent="0.25">
      <c r="A207" t="s">
        <v>239</v>
      </c>
    </row>
    <row r="208" spans="1:1" x14ac:dyDescent="0.25">
      <c r="A208" t="s">
        <v>263</v>
      </c>
    </row>
    <row r="209" spans="1:1" x14ac:dyDescent="0.25">
      <c r="A209" t="s">
        <v>240</v>
      </c>
    </row>
    <row r="210" spans="1:1" x14ac:dyDescent="0.25">
      <c r="A210" t="s">
        <v>293</v>
      </c>
    </row>
    <row r="211" spans="1:1" x14ac:dyDescent="0.25">
      <c r="A211" t="s">
        <v>385</v>
      </c>
    </row>
    <row r="212" spans="1:1" x14ac:dyDescent="0.25">
      <c r="A212" t="s">
        <v>273</v>
      </c>
    </row>
    <row r="213" spans="1:1" x14ac:dyDescent="0.25">
      <c r="A213" t="s">
        <v>223</v>
      </c>
    </row>
    <row r="214" spans="1:1" x14ac:dyDescent="0.25">
      <c r="A214" t="s">
        <v>609</v>
      </c>
    </row>
    <row r="215" spans="1:1" x14ac:dyDescent="0.25">
      <c r="A215" t="s">
        <v>241</v>
      </c>
    </row>
    <row r="216" spans="1:1" x14ac:dyDescent="0.25">
      <c r="A216" t="s">
        <v>248</v>
      </c>
    </row>
    <row r="217" spans="1:1" x14ac:dyDescent="0.25">
      <c r="A217" t="s">
        <v>282</v>
      </c>
    </row>
    <row r="218" spans="1:1" x14ac:dyDescent="0.25">
      <c r="A218" t="s">
        <v>344</v>
      </c>
    </row>
    <row r="219" spans="1:1" x14ac:dyDescent="0.25">
      <c r="A219" t="s">
        <v>283</v>
      </c>
    </row>
    <row r="220" spans="1:1" x14ac:dyDescent="0.25">
      <c r="A220" t="s">
        <v>300</v>
      </c>
    </row>
    <row r="221" spans="1:1" x14ac:dyDescent="0.25">
      <c r="A221" t="s">
        <v>164</v>
      </c>
    </row>
    <row r="222" spans="1:1" x14ac:dyDescent="0.25">
      <c r="A222" t="s">
        <v>331</v>
      </c>
    </row>
    <row r="223" spans="1:1" x14ac:dyDescent="0.25">
      <c r="A223" t="s">
        <v>249</v>
      </c>
    </row>
    <row r="224" spans="1:1" x14ac:dyDescent="0.25">
      <c r="A224" t="s">
        <v>329</v>
      </c>
    </row>
    <row r="225" spans="1:1" x14ac:dyDescent="0.25">
      <c r="A225" t="s">
        <v>160</v>
      </c>
    </row>
    <row r="226" spans="1:1" x14ac:dyDescent="0.25">
      <c r="A226" t="s">
        <v>213</v>
      </c>
    </row>
    <row r="227" spans="1:1" x14ac:dyDescent="0.25">
      <c r="A227" t="s">
        <v>332</v>
      </c>
    </row>
    <row r="228" spans="1:1" x14ac:dyDescent="0.25">
      <c r="A228" t="s">
        <v>394</v>
      </c>
    </row>
    <row r="229" spans="1:1" x14ac:dyDescent="0.25">
      <c r="A229" t="s">
        <v>297</v>
      </c>
    </row>
    <row r="230" spans="1:1" x14ac:dyDescent="0.25">
      <c r="A230" t="s">
        <v>389</v>
      </c>
    </row>
    <row r="231" spans="1:1" x14ac:dyDescent="0.25">
      <c r="A231" t="s">
        <v>505</v>
      </c>
    </row>
    <row r="232" spans="1:1" x14ac:dyDescent="0.25">
      <c r="A232" t="s">
        <v>264</v>
      </c>
    </row>
    <row r="233" spans="1:1" x14ac:dyDescent="0.25">
      <c r="A233" t="s">
        <v>401</v>
      </c>
    </row>
    <row r="234" spans="1:1" x14ac:dyDescent="0.25">
      <c r="A234" t="s">
        <v>214</v>
      </c>
    </row>
    <row r="235" spans="1:1" x14ac:dyDescent="0.25">
      <c r="A235" t="s">
        <v>254</v>
      </c>
    </row>
    <row r="236" spans="1:1" x14ac:dyDescent="0.25">
      <c r="A236" t="s">
        <v>211</v>
      </c>
    </row>
    <row r="237" spans="1:1" x14ac:dyDescent="0.25">
      <c r="A237" t="s">
        <v>560</v>
      </c>
    </row>
    <row r="238" spans="1:1" x14ac:dyDescent="0.25">
      <c r="A238" t="s">
        <v>409</v>
      </c>
    </row>
    <row r="239" spans="1:1" x14ac:dyDescent="0.25">
      <c r="A239" t="s">
        <v>201</v>
      </c>
    </row>
    <row r="240" spans="1:1" x14ac:dyDescent="0.25">
      <c r="A240" t="s">
        <v>158</v>
      </c>
    </row>
    <row r="241" spans="1:1" x14ac:dyDescent="0.25">
      <c r="A241" t="s">
        <v>202</v>
      </c>
    </row>
    <row r="242" spans="1:1" x14ac:dyDescent="0.25">
      <c r="A242" t="s">
        <v>284</v>
      </c>
    </row>
    <row r="243" spans="1:1" x14ac:dyDescent="0.25">
      <c r="A243" t="s">
        <v>224</v>
      </c>
    </row>
    <row r="244" spans="1:1" x14ac:dyDescent="0.25">
      <c r="A244" t="s">
        <v>159</v>
      </c>
    </row>
    <row r="245" spans="1:1" x14ac:dyDescent="0.25">
      <c r="A245" t="s">
        <v>225</v>
      </c>
    </row>
    <row r="246" spans="1:1" x14ac:dyDescent="0.25">
      <c r="A246" t="s">
        <v>215</v>
      </c>
    </row>
    <row r="247" spans="1:1" x14ac:dyDescent="0.25">
      <c r="A247" t="s">
        <v>524</v>
      </c>
    </row>
    <row r="248" spans="1:1" x14ac:dyDescent="0.25">
      <c r="A248" t="s">
        <v>162</v>
      </c>
    </row>
    <row r="249" spans="1:1" x14ac:dyDescent="0.25">
      <c r="A249" t="s">
        <v>168</v>
      </c>
    </row>
    <row r="250" spans="1:1" x14ac:dyDescent="0.25">
      <c r="A250" t="s">
        <v>410</v>
      </c>
    </row>
    <row r="251" spans="1:1" x14ac:dyDescent="0.25">
      <c r="A251" t="s">
        <v>166</v>
      </c>
    </row>
    <row r="252" spans="1:1" x14ac:dyDescent="0.25">
      <c r="A252" t="s">
        <v>266</v>
      </c>
    </row>
    <row r="253" spans="1:1" x14ac:dyDescent="0.25">
      <c r="A253" t="s">
        <v>235</v>
      </c>
    </row>
    <row r="254" spans="1:1" x14ac:dyDescent="0.25">
      <c r="A254" t="s">
        <v>285</v>
      </c>
    </row>
    <row r="255" spans="1:1" x14ac:dyDescent="0.25">
      <c r="A255" t="s">
        <v>229</v>
      </c>
    </row>
    <row r="256" spans="1:1" x14ac:dyDescent="0.25">
      <c r="A256" t="s">
        <v>226</v>
      </c>
    </row>
    <row r="257" spans="1:1" x14ac:dyDescent="0.25">
      <c r="A257" t="s">
        <v>294</v>
      </c>
    </row>
    <row r="258" spans="1:1" x14ac:dyDescent="0.25">
      <c r="A258" t="s">
        <v>378</v>
      </c>
    </row>
    <row r="259" spans="1:1" x14ac:dyDescent="0.25">
      <c r="A259" t="s">
        <v>286</v>
      </c>
    </row>
    <row r="260" spans="1:1" x14ac:dyDescent="0.25">
      <c r="A260" t="s">
        <v>305</v>
      </c>
    </row>
    <row r="261" spans="1:1" x14ac:dyDescent="0.25">
      <c r="A261" t="s">
        <v>287</v>
      </c>
    </row>
    <row r="262" spans="1:1" x14ac:dyDescent="0.25">
      <c r="A262" t="s">
        <v>227</v>
      </c>
    </row>
    <row r="263" spans="1:1" x14ac:dyDescent="0.25">
      <c r="A263" t="s">
        <v>228</v>
      </c>
    </row>
    <row r="264" spans="1:1" x14ac:dyDescent="0.25">
      <c r="A264" t="s">
        <v>255</v>
      </c>
    </row>
    <row r="265" spans="1:1" x14ac:dyDescent="0.25">
      <c r="A265" t="s">
        <v>230</v>
      </c>
    </row>
    <row r="266" spans="1:1" x14ac:dyDescent="0.25">
      <c r="A266" t="s">
        <v>232</v>
      </c>
    </row>
    <row r="267" spans="1:1" x14ac:dyDescent="0.25">
      <c r="A267" t="s">
        <v>432</v>
      </c>
    </row>
    <row r="268" spans="1:1" x14ac:dyDescent="0.25">
      <c r="A268" t="s">
        <v>267</v>
      </c>
    </row>
    <row r="269" spans="1:1" x14ac:dyDescent="0.25">
      <c r="A269" t="s">
        <v>339</v>
      </c>
    </row>
    <row r="270" spans="1:1" x14ac:dyDescent="0.25">
      <c r="A270" t="s">
        <v>553</v>
      </c>
    </row>
    <row r="271" spans="1:1" x14ac:dyDescent="0.25">
      <c r="A271" t="s">
        <v>509</v>
      </c>
    </row>
    <row r="272" spans="1:1" x14ac:dyDescent="0.25">
      <c r="A272" t="s">
        <v>559</v>
      </c>
    </row>
    <row r="273" spans="1:1" x14ac:dyDescent="0.25">
      <c r="A273" t="s">
        <v>242</v>
      </c>
    </row>
    <row r="274" spans="1:1" x14ac:dyDescent="0.25">
      <c r="A274" t="s">
        <v>161</v>
      </c>
    </row>
    <row r="275" spans="1:1" x14ac:dyDescent="0.25">
      <c r="A275" t="s">
        <v>355</v>
      </c>
    </row>
    <row r="276" spans="1:1" x14ac:dyDescent="0.25">
      <c r="A276" t="s">
        <v>328</v>
      </c>
    </row>
    <row r="277" spans="1:1" x14ac:dyDescent="0.25">
      <c r="A277" t="s">
        <v>250</v>
      </c>
    </row>
    <row r="278" spans="1:1" x14ac:dyDescent="0.25">
      <c r="A278" t="s">
        <v>204</v>
      </c>
    </row>
    <row r="279" spans="1:1" x14ac:dyDescent="0.25">
      <c r="A279" t="s">
        <v>216</v>
      </c>
    </row>
    <row r="280" spans="1:1" x14ac:dyDescent="0.25">
      <c r="A280" t="s">
        <v>565</v>
      </c>
    </row>
    <row r="281" spans="1:1" x14ac:dyDescent="0.25">
      <c r="A281" t="s">
        <v>233</v>
      </c>
    </row>
    <row r="282" spans="1:1" x14ac:dyDescent="0.25">
      <c r="A282" t="s">
        <v>341</v>
      </c>
    </row>
    <row r="283" spans="1:1" x14ac:dyDescent="0.25">
      <c r="A283" t="s">
        <v>371</v>
      </c>
    </row>
    <row r="284" spans="1:1" x14ac:dyDescent="0.25">
      <c r="A284" t="s">
        <v>269</v>
      </c>
    </row>
    <row r="285" spans="1:1" x14ac:dyDescent="0.25">
      <c r="A285" t="s">
        <v>298</v>
      </c>
    </row>
    <row r="286" spans="1:1" x14ac:dyDescent="0.25">
      <c r="A286" t="s">
        <v>363</v>
      </c>
    </row>
    <row r="287" spans="1:1" x14ac:dyDescent="0.25">
      <c r="A287" t="s">
        <v>301</v>
      </c>
    </row>
    <row r="288" spans="1:1" x14ac:dyDescent="0.25">
      <c r="A288" t="s">
        <v>306</v>
      </c>
    </row>
    <row r="289" spans="1:1" x14ac:dyDescent="0.25">
      <c r="A289" t="s">
        <v>357</v>
      </c>
    </row>
    <row r="290" spans="1:1" x14ac:dyDescent="0.25">
      <c r="A290" t="s">
        <v>203</v>
      </c>
    </row>
    <row r="291" spans="1:1" x14ac:dyDescent="0.25">
      <c r="A291" t="s">
        <v>367</v>
      </c>
    </row>
    <row r="292" spans="1:1" x14ac:dyDescent="0.25">
      <c r="A292" t="s">
        <v>364</v>
      </c>
    </row>
    <row r="293" spans="1:1" x14ac:dyDescent="0.25">
      <c r="A293" t="s">
        <v>413</v>
      </c>
    </row>
    <row r="294" spans="1:1" x14ac:dyDescent="0.25">
      <c r="A294" t="s">
        <v>406</v>
      </c>
    </row>
    <row r="295" spans="1:1" x14ac:dyDescent="0.25">
      <c r="A295" t="s">
        <v>407</v>
      </c>
    </row>
    <row r="296" spans="1:1" x14ac:dyDescent="0.25">
      <c r="A296" t="s">
        <v>422</v>
      </c>
    </row>
    <row r="297" spans="1:1" x14ac:dyDescent="0.25">
      <c r="A297" t="s">
        <v>571</v>
      </c>
    </row>
    <row r="298" spans="1:1" x14ac:dyDescent="0.25">
      <c r="A298" t="s">
        <v>348</v>
      </c>
    </row>
    <row r="299" spans="1:1" x14ac:dyDescent="0.25">
      <c r="A299" t="s">
        <v>350</v>
      </c>
    </row>
    <row r="300" spans="1:1" x14ac:dyDescent="0.25">
      <c r="A300" t="s">
        <v>346</v>
      </c>
    </row>
    <row r="301" spans="1:1" x14ac:dyDescent="0.25">
      <c r="A301" t="s">
        <v>347</v>
      </c>
    </row>
    <row r="302" spans="1:1" x14ac:dyDescent="0.25">
      <c r="A302" t="s">
        <v>351</v>
      </c>
    </row>
    <row r="303" spans="1:1" x14ac:dyDescent="0.25">
      <c r="A303" t="s">
        <v>610</v>
      </c>
    </row>
    <row r="304" spans="1:1" x14ac:dyDescent="0.25">
      <c r="A304" t="s">
        <v>340</v>
      </c>
    </row>
    <row r="305" spans="1:1" x14ac:dyDescent="0.25">
      <c r="A305" t="s">
        <v>516</v>
      </c>
    </row>
    <row r="306" spans="1:1" x14ac:dyDescent="0.25">
      <c r="A306" t="s">
        <v>411</v>
      </c>
    </row>
    <row r="307" spans="1:1" x14ac:dyDescent="0.25">
      <c r="A307" t="s">
        <v>523</v>
      </c>
    </row>
    <row r="308" spans="1:1" x14ac:dyDescent="0.25">
      <c r="A308" t="s">
        <v>167</v>
      </c>
    </row>
    <row r="309" spans="1:1" x14ac:dyDescent="0.25">
      <c r="A309" t="s">
        <v>169</v>
      </c>
    </row>
    <row r="310" spans="1:1" x14ac:dyDescent="0.25">
      <c r="A310" t="s">
        <v>415</v>
      </c>
    </row>
    <row r="311" spans="1:1" x14ac:dyDescent="0.25">
      <c r="A311" t="s">
        <v>414</v>
      </c>
    </row>
    <row r="312" spans="1:1" x14ac:dyDescent="0.25">
      <c r="A312" t="s">
        <v>416</v>
      </c>
    </row>
    <row r="313" spans="1:1" x14ac:dyDescent="0.25">
      <c r="A313" t="s">
        <v>424</v>
      </c>
    </row>
    <row r="314" spans="1:1" x14ac:dyDescent="0.25">
      <c r="A314" t="s">
        <v>563</v>
      </c>
    </row>
    <row r="315" spans="1:1" x14ac:dyDescent="0.25">
      <c r="A315" t="s">
        <v>417</v>
      </c>
    </row>
    <row r="316" spans="1:1" x14ac:dyDescent="0.25">
      <c r="A316" t="s">
        <v>502</v>
      </c>
    </row>
    <row r="317" spans="1:1" x14ac:dyDescent="0.25">
      <c r="A317" t="s">
        <v>500</v>
      </c>
    </row>
    <row r="318" spans="1:1" x14ac:dyDescent="0.25">
      <c r="A318" t="s">
        <v>555</v>
      </c>
    </row>
    <row r="319" spans="1:1" x14ac:dyDescent="0.25">
      <c r="A319" t="s">
        <v>561</v>
      </c>
    </row>
    <row r="320" spans="1:1" x14ac:dyDescent="0.25">
      <c r="A320" t="s">
        <v>519</v>
      </c>
    </row>
    <row r="321" spans="1:1" x14ac:dyDescent="0.25">
      <c r="A321" t="s">
        <v>433</v>
      </c>
    </row>
    <row r="322" spans="1:1" x14ac:dyDescent="0.25">
      <c r="A322" t="s">
        <v>345</v>
      </c>
    </row>
    <row r="323" spans="1:1" x14ac:dyDescent="0.25">
      <c r="A323" t="s">
        <v>520</v>
      </c>
    </row>
    <row r="324" spans="1:1" x14ac:dyDescent="0.25">
      <c r="A324" t="s">
        <v>342</v>
      </c>
    </row>
    <row r="325" spans="1:1" x14ac:dyDescent="0.25">
      <c r="A325" t="s">
        <v>343</v>
      </c>
    </row>
    <row r="326" spans="1:1" x14ac:dyDescent="0.25">
      <c r="A326" t="s">
        <v>352</v>
      </c>
    </row>
    <row r="327" spans="1:1" x14ac:dyDescent="0.25">
      <c r="A327" t="s">
        <v>423</v>
      </c>
    </row>
    <row r="328" spans="1:1" x14ac:dyDescent="0.25">
      <c r="A328" t="s">
        <v>349</v>
      </c>
    </row>
    <row r="329" spans="1:1" x14ac:dyDescent="0.25">
      <c r="A329" t="s">
        <v>391</v>
      </c>
    </row>
    <row r="330" spans="1:1" x14ac:dyDescent="0.25">
      <c r="A330" t="s">
        <v>537</v>
      </c>
    </row>
    <row r="331" spans="1:1" x14ac:dyDescent="0.25">
      <c r="A331" t="s">
        <v>527</v>
      </c>
    </row>
    <row r="332" spans="1:1" x14ac:dyDescent="0.25">
      <c r="A332" t="s">
        <v>529</v>
      </c>
    </row>
    <row r="333" spans="1:1" x14ac:dyDescent="0.25">
      <c r="A333" t="s">
        <v>532</v>
      </c>
    </row>
    <row r="334" spans="1:1" x14ac:dyDescent="0.25">
      <c r="A334" t="s">
        <v>548</v>
      </c>
    </row>
    <row r="335" spans="1:1" x14ac:dyDescent="0.25">
      <c r="A335" t="s">
        <v>536</v>
      </c>
    </row>
    <row r="336" spans="1:1" x14ac:dyDescent="0.25">
      <c r="A336" t="s">
        <v>534</v>
      </c>
    </row>
    <row r="337" spans="1:1" x14ac:dyDescent="0.25">
      <c r="A337" t="s">
        <v>552</v>
      </c>
    </row>
    <row r="338" spans="1:1" x14ac:dyDescent="0.25">
      <c r="A338" t="s">
        <v>543</v>
      </c>
    </row>
    <row r="339" spans="1:1" x14ac:dyDescent="0.25">
      <c r="A339" t="s">
        <v>550</v>
      </c>
    </row>
    <row r="340" spans="1:1" x14ac:dyDescent="0.25">
      <c r="A340" t="s">
        <v>544</v>
      </c>
    </row>
    <row r="341" spans="1:1" x14ac:dyDescent="0.25">
      <c r="A341" t="s">
        <v>539</v>
      </c>
    </row>
    <row r="342" spans="1:1" x14ac:dyDescent="0.25">
      <c r="A342" t="s">
        <v>545</v>
      </c>
    </row>
    <row r="343" spans="1:1" x14ac:dyDescent="0.25">
      <c r="A343" t="s">
        <v>540</v>
      </c>
    </row>
    <row r="344" spans="1:1" x14ac:dyDescent="0.25">
      <c r="A344" t="s">
        <v>546</v>
      </c>
    </row>
    <row r="345" spans="1:1" x14ac:dyDescent="0.25">
      <c r="A345" t="s">
        <v>551</v>
      </c>
    </row>
    <row r="346" spans="1:1" x14ac:dyDescent="0.25">
      <c r="A346" t="s">
        <v>541</v>
      </c>
    </row>
    <row r="347" spans="1:1" x14ac:dyDescent="0.25">
      <c r="A347" t="s">
        <v>533</v>
      </c>
    </row>
    <row r="348" spans="1:1" x14ac:dyDescent="0.25">
      <c r="A348" t="s">
        <v>538</v>
      </c>
    </row>
    <row r="349" spans="1:1" x14ac:dyDescent="0.25">
      <c r="A349" t="s">
        <v>528</v>
      </c>
    </row>
    <row r="350" spans="1:1" x14ac:dyDescent="0.25">
      <c r="A350" t="s">
        <v>542</v>
      </c>
    </row>
    <row r="351" spans="1:1" x14ac:dyDescent="0.25">
      <c r="A351" t="s">
        <v>530</v>
      </c>
    </row>
    <row r="352" spans="1:1" x14ac:dyDescent="0.25">
      <c r="A352" t="s">
        <v>547</v>
      </c>
    </row>
    <row r="353" spans="1:1" x14ac:dyDescent="0.25">
      <c r="A353" t="s">
        <v>535</v>
      </c>
    </row>
    <row r="354" spans="1:1" x14ac:dyDescent="0.25">
      <c r="A354" t="s">
        <v>549</v>
      </c>
    </row>
    <row r="355" spans="1:1" x14ac:dyDescent="0.25">
      <c r="A355" t="s">
        <v>531</v>
      </c>
    </row>
    <row r="356" spans="1:1" x14ac:dyDescent="0.25">
      <c r="A356" t="s">
        <v>611</v>
      </c>
    </row>
    <row r="357" spans="1:1" x14ac:dyDescent="0.25">
      <c r="A357" t="s">
        <v>274</v>
      </c>
    </row>
    <row r="358" spans="1:1" x14ac:dyDescent="0.25">
      <c r="A358" t="s">
        <v>408</v>
      </c>
    </row>
    <row r="359" spans="1:1" x14ac:dyDescent="0.25">
      <c r="A359" t="s">
        <v>275</v>
      </c>
    </row>
    <row r="360" spans="1:1" x14ac:dyDescent="0.25">
      <c r="A360" t="s">
        <v>288</v>
      </c>
    </row>
    <row r="361" spans="1:1" x14ac:dyDescent="0.25">
      <c r="A361" t="s">
        <v>289</v>
      </c>
    </row>
    <row r="362" spans="1:1" x14ac:dyDescent="0.25">
      <c r="A362" t="s">
        <v>295</v>
      </c>
    </row>
    <row r="363" spans="1:1" x14ac:dyDescent="0.25">
      <c r="A363" t="s">
        <v>218</v>
      </c>
    </row>
    <row r="364" spans="1:1" x14ac:dyDescent="0.25">
      <c r="A364" t="s">
        <v>265</v>
      </c>
    </row>
    <row r="365" spans="1:1" x14ac:dyDescent="0.25">
      <c r="A365" t="s">
        <v>290</v>
      </c>
    </row>
    <row r="366" spans="1:1" x14ac:dyDescent="0.25">
      <c r="A366" t="s">
        <v>302</v>
      </c>
    </row>
    <row r="367" spans="1:1" x14ac:dyDescent="0.25">
      <c r="A367" t="s">
        <v>392</v>
      </c>
    </row>
    <row r="368" spans="1:1" x14ac:dyDescent="0.25">
      <c r="A368" t="s">
        <v>387</v>
      </c>
    </row>
    <row r="369" spans="1:1" x14ac:dyDescent="0.25">
      <c r="A369" t="s">
        <v>386</v>
      </c>
    </row>
    <row r="370" spans="1:1" x14ac:dyDescent="0.25">
      <c r="A370" t="s">
        <v>157</v>
      </c>
    </row>
    <row r="371" spans="1:1" x14ac:dyDescent="0.25">
      <c r="A371" t="s">
        <v>219</v>
      </c>
    </row>
    <row r="372" spans="1:1" x14ac:dyDescent="0.25">
      <c r="A372" t="s">
        <v>303</v>
      </c>
    </row>
    <row r="373" spans="1:1" x14ac:dyDescent="0.25">
      <c r="A373" t="s">
        <v>251</v>
      </c>
    </row>
    <row r="374" spans="1:1" x14ac:dyDescent="0.25">
      <c r="A374" t="s">
        <v>221</v>
      </c>
    </row>
    <row r="375" spans="1:1" x14ac:dyDescent="0.25">
      <c r="A375" t="s">
        <v>256</v>
      </c>
    </row>
    <row r="376" spans="1:1" x14ac:dyDescent="0.25">
      <c r="A376" t="s">
        <v>279</v>
      </c>
    </row>
    <row r="377" spans="1:1" x14ac:dyDescent="0.25">
      <c r="A377" t="s">
        <v>252</v>
      </c>
    </row>
    <row r="378" spans="1:1" x14ac:dyDescent="0.25">
      <c r="A378" t="s">
        <v>307</v>
      </c>
    </row>
    <row r="379" spans="1:1" x14ac:dyDescent="0.25">
      <c r="A379" t="s">
        <v>220</v>
      </c>
    </row>
    <row r="380" spans="1:1" x14ac:dyDescent="0.25">
      <c r="A380" t="s">
        <v>291</v>
      </c>
    </row>
    <row r="381" spans="1:1" x14ac:dyDescent="0.25">
      <c r="A381" t="s">
        <v>243</v>
      </c>
    </row>
    <row r="382" spans="1:1" x14ac:dyDescent="0.25">
      <c r="A382" t="s">
        <v>292</v>
      </c>
    </row>
    <row r="383" spans="1:1" x14ac:dyDescent="0.25">
      <c r="A383" t="s">
        <v>402</v>
      </c>
    </row>
    <row r="384" spans="1:1" x14ac:dyDescent="0.25">
      <c r="A384" t="s">
        <v>508</v>
      </c>
    </row>
    <row r="385" spans="1:1" x14ac:dyDescent="0.25">
      <c r="A385" t="s">
        <v>396</v>
      </c>
    </row>
    <row r="386" spans="1:1" x14ac:dyDescent="0.25">
      <c r="A386" t="s">
        <v>333</v>
      </c>
    </row>
    <row r="387" spans="1:1" x14ac:dyDescent="0.25">
      <c r="A387" t="s">
        <v>308</v>
      </c>
    </row>
    <row r="388" spans="1:1" x14ac:dyDescent="0.25">
      <c r="A388" t="s">
        <v>568</v>
      </c>
    </row>
    <row r="389" spans="1:1" x14ac:dyDescent="0.25">
      <c r="A389" t="s">
        <v>381</v>
      </c>
    </row>
    <row r="390" spans="1:1" x14ac:dyDescent="0.25">
      <c r="A390" t="s">
        <v>564</v>
      </c>
    </row>
    <row r="391" spans="1:1" x14ac:dyDescent="0.25">
      <c r="A391" t="s">
        <v>365</v>
      </c>
    </row>
    <row r="392" spans="1:1" x14ac:dyDescent="0.25">
      <c r="A392" t="s">
        <v>499</v>
      </c>
    </row>
    <row r="393" spans="1:1" x14ac:dyDescent="0.25">
      <c r="A393" t="s">
        <v>388</v>
      </c>
    </row>
    <row r="394" spans="1:1" x14ac:dyDescent="0.25">
      <c r="A394" t="s">
        <v>369</v>
      </c>
    </row>
    <row r="395" spans="1:1" x14ac:dyDescent="0.25">
      <c r="A395" t="s">
        <v>361</v>
      </c>
    </row>
    <row r="396" spans="1:1" x14ac:dyDescent="0.25">
      <c r="A396" t="s">
        <v>557</v>
      </c>
    </row>
    <row r="397" spans="1:1" x14ac:dyDescent="0.25">
      <c r="A397" t="s">
        <v>506</v>
      </c>
    </row>
    <row r="398" spans="1:1" x14ac:dyDescent="0.25">
      <c r="A398" t="s">
        <v>244</v>
      </c>
    </row>
    <row r="399" spans="1:1" x14ac:dyDescent="0.25">
      <c r="A399" t="s">
        <v>567</v>
      </c>
    </row>
    <row r="400" spans="1:1" x14ac:dyDescent="0.25">
      <c r="A400" t="s">
        <v>268</v>
      </c>
    </row>
    <row r="401" spans="1:1" x14ac:dyDescent="0.25">
      <c r="A401" t="s">
        <v>353</v>
      </c>
    </row>
    <row r="402" spans="1:1" x14ac:dyDescent="0.25">
      <c r="A402" t="s">
        <v>521</v>
      </c>
    </row>
    <row r="403" spans="1:1" x14ac:dyDescent="0.25">
      <c r="A403" t="s">
        <v>372</v>
      </c>
    </row>
    <row r="404" spans="1:1" x14ac:dyDescent="0.25">
      <c r="A404" t="s">
        <v>368</v>
      </c>
    </row>
    <row r="405" spans="1:1" x14ac:dyDescent="0.25">
      <c r="A405" t="s">
        <v>374</v>
      </c>
    </row>
    <row r="406" spans="1:1" x14ac:dyDescent="0.25">
      <c r="A406" t="s">
        <v>309</v>
      </c>
    </row>
    <row r="407" spans="1:1" x14ac:dyDescent="0.25">
      <c r="A407" t="s">
        <v>310</v>
      </c>
    </row>
    <row r="408" spans="1:1" x14ac:dyDescent="0.25">
      <c r="A408" t="s">
        <v>397</v>
      </c>
    </row>
    <row r="409" spans="1:1" x14ac:dyDescent="0.25">
      <c r="A409" t="s">
        <v>311</v>
      </c>
    </row>
    <row r="410" spans="1:1" x14ac:dyDescent="0.25">
      <c r="A410" t="s">
        <v>312</v>
      </c>
    </row>
    <row r="411" spans="1:1" x14ac:dyDescent="0.25">
      <c r="A411" t="s">
        <v>313</v>
      </c>
    </row>
    <row r="412" spans="1:1" x14ac:dyDescent="0.25">
      <c r="A412" t="s">
        <v>314</v>
      </c>
    </row>
    <row r="413" spans="1:1" x14ac:dyDescent="0.25">
      <c r="A413" t="s">
        <v>315</v>
      </c>
    </row>
    <row r="414" spans="1:1" x14ac:dyDescent="0.25">
      <c r="A414" t="s">
        <v>316</v>
      </c>
    </row>
    <row r="415" spans="1:1" x14ac:dyDescent="0.25">
      <c r="A415" t="s">
        <v>323</v>
      </c>
    </row>
    <row r="416" spans="1:1" x14ac:dyDescent="0.25">
      <c r="A416" t="s">
        <v>320</v>
      </c>
    </row>
    <row r="417" spans="1:1" x14ac:dyDescent="0.25">
      <c r="A417" t="s">
        <v>318</v>
      </c>
    </row>
    <row r="418" spans="1:1" x14ac:dyDescent="0.25">
      <c r="A418" t="s">
        <v>322</v>
      </c>
    </row>
    <row r="419" spans="1:1" x14ac:dyDescent="0.25">
      <c r="A419" t="s">
        <v>319</v>
      </c>
    </row>
    <row r="420" spans="1:1" x14ac:dyDescent="0.25">
      <c r="A420" t="s">
        <v>317</v>
      </c>
    </row>
    <row r="421" spans="1:1" x14ac:dyDescent="0.25">
      <c r="A421" t="s">
        <v>321</v>
      </c>
    </row>
    <row r="422" spans="1:1" x14ac:dyDescent="0.25">
      <c r="A422" t="s">
        <v>572</v>
      </c>
    </row>
    <row r="423" spans="1:1" x14ac:dyDescent="0.25">
      <c r="A423" t="s">
        <v>573</v>
      </c>
    </row>
    <row r="424" spans="1:1" x14ac:dyDescent="0.25">
      <c r="A424" t="s">
        <v>612</v>
      </c>
    </row>
  </sheetData>
  <sheetProtection algorithmName="SHA-512" hashValue="Jp6ibyLaqjs8oFs7ERH1hbaRNJQjMv0nTcolGGHWKD5NFJrFcSF1vJmrYc7+v7UXqMlpaH5+B5DCNFxboEu49w==" saltValue="bG7dr7SUJbDrMYvNbbetnA==" spinCount="100000" sheet="1" objects="1" scenarios="1"/>
  <sortState xmlns:xlrd2="http://schemas.microsoft.com/office/spreadsheetml/2017/richdata2" ref="A2:A419">
    <sortCondition ref="A2:A4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Principal</vt:lpstr>
      <vt:lpstr>USUARIOS</vt:lpstr>
      <vt:lpstr>ABOGADOS</vt:lpstr>
      <vt:lpstr>JUDICIALES</vt:lpstr>
      <vt:lpstr>PREJUDICIALES</vt:lpstr>
      <vt:lpstr>ARBITRAMENTOS</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Luisa Fernanda Duarte Celis</cp:lastModifiedBy>
  <dcterms:created xsi:type="dcterms:W3CDTF">2020-06-25T21:16:25Z</dcterms:created>
  <dcterms:modified xsi:type="dcterms:W3CDTF">2023-09-14T08:56:42Z</dcterms:modified>
</cp:coreProperties>
</file>