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60" windowWidth="20730" windowHeight="10545"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T14" i="1" l="1"/>
  <c r="T16" i="1"/>
  <c r="T18" i="1"/>
  <c r="T20" i="1"/>
  <c r="T22" i="1"/>
  <c r="T24" i="1"/>
  <c r="T26" i="1"/>
  <c r="E9" i="8" l="1"/>
  <c r="E10" i="8"/>
  <c r="E11" i="8"/>
  <c r="E12" i="8"/>
  <c r="E13" i="8"/>
  <c r="E14" i="8"/>
  <c r="E12" i="31"/>
  <c r="E13" i="31"/>
  <c r="E14" i="31"/>
  <c r="E15" i="31"/>
  <c r="E16" i="31"/>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R18" i="16" l="1"/>
  <c r="R17" i="16"/>
  <c r="R16" i="16"/>
  <c r="R15" i="16"/>
  <c r="R14" i="16"/>
  <c r="R13" i="16"/>
  <c r="R12" i="16"/>
  <c r="Q18" i="23"/>
  <c r="Q17" i="23"/>
  <c r="Q16" i="23"/>
  <c r="Q15" i="23"/>
  <c r="Q14" i="23"/>
  <c r="Q13" i="23"/>
  <c r="Q12" i="23"/>
  <c r="W196" i="1" l="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Y231" i="31" l="1"/>
  <c r="Z231" i="31" s="1"/>
  <c r="E231" i="31"/>
  <c r="Z230" i="31"/>
  <c r="Y230" i="31"/>
  <c r="E230" i="31"/>
  <c r="Y229" i="31"/>
  <c r="Z229" i="31" s="1"/>
  <c r="E229" i="31"/>
  <c r="Z228" i="31"/>
  <c r="Y228" i="31"/>
  <c r="E228" i="31"/>
  <c r="Y227" i="31"/>
  <c r="Z227" i="31" s="1"/>
  <c r="E227" i="31"/>
  <c r="Z226" i="31"/>
  <c r="Y226" i="31"/>
  <c r="E226" i="31"/>
  <c r="Y225" i="31"/>
  <c r="Z225" i="31" s="1"/>
  <c r="E225" i="31"/>
  <c r="Z224" i="31"/>
  <c r="Y224" i="31"/>
  <c r="E224" i="31"/>
  <c r="Y223" i="31"/>
  <c r="Z223" i="31" s="1"/>
  <c r="E223" i="31"/>
  <c r="Z222" i="31"/>
  <c r="Y222" i="31"/>
  <c r="E222" i="31"/>
  <c r="Y221" i="31"/>
  <c r="Z221" i="31" s="1"/>
  <c r="E221" i="31"/>
  <c r="Z220" i="31"/>
  <c r="Y220" i="31"/>
  <c r="E220" i="31"/>
  <c r="Y219" i="31"/>
  <c r="Z219" i="31" s="1"/>
  <c r="E219" i="31"/>
  <c r="Z218" i="31"/>
  <c r="Y218" i="31"/>
  <c r="E218" i="31"/>
  <c r="Y217" i="31"/>
  <c r="Z217" i="31" s="1"/>
  <c r="E217" i="31"/>
  <c r="Z216" i="31"/>
  <c r="Y216" i="31"/>
  <c r="E216" i="31"/>
  <c r="A216" i="31"/>
  <c r="Z215" i="31"/>
  <c r="Y215" i="31"/>
  <c r="E215" i="31"/>
  <c r="Y214" i="31"/>
  <c r="Z214" i="31" s="1"/>
  <c r="E214" i="31"/>
  <c r="Z213" i="31"/>
  <c r="Y213" i="31"/>
  <c r="E213" i="31"/>
  <c r="Y212" i="31"/>
  <c r="Z212" i="31" s="1"/>
  <c r="E212" i="31"/>
  <c r="Z211" i="31"/>
  <c r="Y211" i="31"/>
  <c r="E211" i="31"/>
  <c r="Y210" i="31"/>
  <c r="Z210" i="31" s="1"/>
  <c r="E210" i="31"/>
  <c r="Z209" i="31"/>
  <c r="Y209" i="31"/>
  <c r="E209" i="31"/>
  <c r="Y208" i="31"/>
  <c r="Z208" i="31" s="1"/>
  <c r="E208" i="31"/>
  <c r="Z207" i="31"/>
  <c r="Y207" i="31"/>
  <c r="E207" i="31"/>
  <c r="Y206" i="31"/>
  <c r="Z206" i="31" s="1"/>
  <c r="E206" i="31"/>
  <c r="Z205" i="31"/>
  <c r="Y205" i="31"/>
  <c r="E205" i="31"/>
  <c r="Y204" i="31"/>
  <c r="Z204" i="31" s="1"/>
  <c r="E204" i="31"/>
  <c r="Z203" i="31"/>
  <c r="Y203" i="31"/>
  <c r="E203" i="31"/>
  <c r="Y202" i="31"/>
  <c r="Z202" i="31" s="1"/>
  <c r="E202" i="31"/>
  <c r="Z201" i="31"/>
  <c r="Y201" i="31"/>
  <c r="E201" i="31"/>
  <c r="Y200" i="31"/>
  <c r="Z200" i="31" s="1"/>
  <c r="E200" i="31"/>
  <c r="A200" i="31"/>
  <c r="Y199" i="31"/>
  <c r="Z199" i="31" s="1"/>
  <c r="E199" i="31"/>
  <c r="Z198" i="31"/>
  <c r="Y198" i="31"/>
  <c r="E198" i="31"/>
  <c r="Y197" i="31"/>
  <c r="Z197" i="31" s="1"/>
  <c r="E197" i="31"/>
  <c r="Z196" i="31"/>
  <c r="Y196" i="31"/>
  <c r="E196" i="31"/>
  <c r="Y195" i="31"/>
  <c r="Z195" i="31" s="1"/>
  <c r="E195" i="31"/>
  <c r="Z194" i="31"/>
  <c r="Y194" i="31"/>
  <c r="E194" i="31"/>
  <c r="Y193" i="31"/>
  <c r="E193" i="31"/>
  <c r="Y192" i="31"/>
  <c r="W194" i="1" s="1"/>
  <c r="E192" i="31"/>
  <c r="Y191" i="31"/>
  <c r="E191" i="31"/>
  <c r="Z190" i="31"/>
  <c r="Y190" i="31"/>
  <c r="W192" i="1" s="1"/>
  <c r="E190" i="31"/>
  <c r="Y189" i="31"/>
  <c r="E189" i="31"/>
  <c r="Z188" i="31"/>
  <c r="Y188" i="31"/>
  <c r="W190" i="1" s="1"/>
  <c r="E188" i="31"/>
  <c r="Y187" i="31"/>
  <c r="E187" i="31"/>
  <c r="Z186" i="31"/>
  <c r="Y186" i="31"/>
  <c r="W188" i="1" s="1"/>
  <c r="E186" i="31"/>
  <c r="Y185" i="31"/>
  <c r="E185" i="31"/>
  <c r="Y184" i="31"/>
  <c r="W186" i="1" s="1"/>
  <c r="E184" i="31"/>
  <c r="A184" i="31"/>
  <c r="Y183" i="31"/>
  <c r="W185" i="1" s="1"/>
  <c r="E183" i="31"/>
  <c r="Y182" i="31"/>
  <c r="E182" i="31"/>
  <c r="Z181" i="31"/>
  <c r="Y181" i="31"/>
  <c r="W183" i="1" s="1"/>
  <c r="E181" i="31"/>
  <c r="Y180" i="31"/>
  <c r="E180" i="31"/>
  <c r="Z179" i="31"/>
  <c r="Y179" i="31"/>
  <c r="W181" i="1" s="1"/>
  <c r="E179" i="31"/>
  <c r="Y178" i="31"/>
  <c r="E178" i="31"/>
  <c r="Z177" i="31"/>
  <c r="Y177" i="31"/>
  <c r="W179" i="1" s="1"/>
  <c r="E177" i="31"/>
  <c r="Y176" i="31"/>
  <c r="E176" i="31"/>
  <c r="Y175" i="31"/>
  <c r="W177" i="1" s="1"/>
  <c r="E175" i="31"/>
  <c r="Y174" i="31"/>
  <c r="E174" i="31"/>
  <c r="Z173" i="31"/>
  <c r="Y173" i="31"/>
  <c r="W175" i="1" s="1"/>
  <c r="E173" i="31"/>
  <c r="Y172" i="31"/>
  <c r="E172" i="31"/>
  <c r="Z171" i="31"/>
  <c r="Y171" i="31"/>
  <c r="W173" i="1" s="1"/>
  <c r="E171" i="31"/>
  <c r="Y170" i="31"/>
  <c r="E170" i="31"/>
  <c r="Z169" i="31"/>
  <c r="Y169" i="31"/>
  <c r="W171" i="1" s="1"/>
  <c r="E169" i="31"/>
  <c r="Y168" i="31"/>
  <c r="E168" i="31"/>
  <c r="A168" i="31"/>
  <c r="Y167" i="31"/>
  <c r="E167" i="31"/>
  <c r="Z166" i="31"/>
  <c r="Y166" i="31"/>
  <c r="W168" i="1" s="1"/>
  <c r="E166" i="31"/>
  <c r="Y165" i="31"/>
  <c r="E165" i="31"/>
  <c r="Y164" i="31"/>
  <c r="W166" i="1" s="1"/>
  <c r="E164" i="31"/>
  <c r="Y163" i="31"/>
  <c r="E163" i="31"/>
  <c r="Z162" i="31"/>
  <c r="Y162" i="31"/>
  <c r="W164" i="1" s="1"/>
  <c r="E162" i="31"/>
  <c r="Y161" i="31"/>
  <c r="E161" i="31"/>
  <c r="Z160" i="31"/>
  <c r="Y160" i="31"/>
  <c r="W162" i="1" s="1"/>
  <c r="E160" i="31"/>
  <c r="Y159" i="31"/>
  <c r="E159" i="31"/>
  <c r="Z158" i="31"/>
  <c r="Y158" i="31"/>
  <c r="W160" i="1" s="1"/>
  <c r="E158" i="31"/>
  <c r="Y157" i="31"/>
  <c r="E157" i="31"/>
  <c r="Y156" i="31"/>
  <c r="W158" i="1" s="1"/>
  <c r="E156" i="31"/>
  <c r="Y155" i="31"/>
  <c r="E155" i="31"/>
  <c r="Z154" i="31"/>
  <c r="Y154" i="31"/>
  <c r="W156" i="1" s="1"/>
  <c r="E154" i="31"/>
  <c r="Y153" i="31"/>
  <c r="E153" i="31"/>
  <c r="Z152" i="31"/>
  <c r="Y152" i="31"/>
  <c r="W154" i="1" s="1"/>
  <c r="E152" i="31"/>
  <c r="A152" i="31"/>
  <c r="Y151" i="31"/>
  <c r="W153" i="1" s="1"/>
  <c r="E151" i="31"/>
  <c r="Y150" i="31"/>
  <c r="E150" i="31"/>
  <c r="Z149" i="31"/>
  <c r="Y149" i="31"/>
  <c r="W151" i="1" s="1"/>
  <c r="E149" i="31"/>
  <c r="Y148" i="31"/>
  <c r="E148" i="31"/>
  <c r="Y147" i="31"/>
  <c r="W149" i="1" s="1"/>
  <c r="E147" i="31"/>
  <c r="Y146" i="31"/>
  <c r="E146" i="31"/>
  <c r="Z145" i="31"/>
  <c r="Y145" i="31"/>
  <c r="W147" i="1" s="1"/>
  <c r="E145" i="31"/>
  <c r="Y144" i="31"/>
  <c r="E144" i="31"/>
  <c r="Y143" i="31"/>
  <c r="W145" i="1" s="1"/>
  <c r="E143" i="31"/>
  <c r="Y142" i="31"/>
  <c r="E142" i="31"/>
  <c r="Z141" i="31"/>
  <c r="Y141" i="31"/>
  <c r="W143" i="1" s="1"/>
  <c r="E141" i="31"/>
  <c r="Y140" i="31"/>
  <c r="E140" i="31"/>
  <c r="Y139" i="31"/>
  <c r="W141" i="1" s="1"/>
  <c r="E139" i="31"/>
  <c r="Y138" i="31"/>
  <c r="E138" i="31"/>
  <c r="Z137" i="31"/>
  <c r="Y137" i="31"/>
  <c r="W139" i="1" s="1"/>
  <c r="E137" i="31"/>
  <c r="Y136" i="31"/>
  <c r="E136" i="31"/>
  <c r="A136" i="31"/>
  <c r="Y135" i="31"/>
  <c r="E135" i="31"/>
  <c r="Z134" i="31"/>
  <c r="Y134" i="31"/>
  <c r="W136" i="1" s="1"/>
  <c r="E134" i="31"/>
  <c r="Y133" i="31"/>
  <c r="E133" i="31"/>
  <c r="Y132" i="31"/>
  <c r="W134" i="1" s="1"/>
  <c r="E132" i="31"/>
  <c r="Y131" i="31"/>
  <c r="E131" i="31"/>
  <c r="Z130" i="31"/>
  <c r="Y130" i="31"/>
  <c r="W132" i="1" s="1"/>
  <c r="E130" i="31"/>
  <c r="Y129" i="31"/>
  <c r="E129" i="31"/>
  <c r="Y128" i="31"/>
  <c r="W130" i="1" s="1"/>
  <c r="E128" i="31"/>
  <c r="Y127" i="31"/>
  <c r="E127" i="31"/>
  <c r="Z126" i="31"/>
  <c r="Y126" i="31"/>
  <c r="W128" i="1" s="1"/>
  <c r="E126" i="31"/>
  <c r="Y125" i="31"/>
  <c r="E125" i="31"/>
  <c r="Y124" i="31"/>
  <c r="W126" i="1" s="1"/>
  <c r="E124" i="31"/>
  <c r="Y123" i="31"/>
  <c r="E123" i="31"/>
  <c r="Z122" i="31"/>
  <c r="Y122" i="31"/>
  <c r="W124" i="1" s="1"/>
  <c r="E122" i="31"/>
  <c r="Y121" i="31"/>
  <c r="E121" i="31"/>
  <c r="Y120" i="31"/>
  <c r="W122" i="1" s="1"/>
  <c r="E120" i="31"/>
  <c r="A120" i="31"/>
  <c r="Y119" i="31"/>
  <c r="W121" i="1" s="1"/>
  <c r="E119" i="31"/>
  <c r="Y118" i="31"/>
  <c r="E118" i="31"/>
  <c r="Z117" i="31"/>
  <c r="Y117" i="31"/>
  <c r="W119" i="1" s="1"/>
  <c r="E117" i="31"/>
  <c r="Y116" i="31"/>
  <c r="E116" i="31"/>
  <c r="Y115" i="31"/>
  <c r="W117" i="1" s="1"/>
  <c r="E115" i="31"/>
  <c r="Y114" i="31"/>
  <c r="E114" i="31"/>
  <c r="Z113" i="31"/>
  <c r="Y113" i="31"/>
  <c r="W115" i="1" s="1"/>
  <c r="E113" i="31"/>
  <c r="Y112" i="31"/>
  <c r="E112" i="31"/>
  <c r="Y111" i="31"/>
  <c r="W113" i="1" s="1"/>
  <c r="E111" i="31"/>
  <c r="Y110" i="31"/>
  <c r="E110" i="31"/>
  <c r="Z109" i="31"/>
  <c r="Y109" i="31"/>
  <c r="W111" i="1" s="1"/>
  <c r="E109" i="31"/>
  <c r="Y108" i="31"/>
  <c r="E108" i="31"/>
  <c r="Y107" i="31"/>
  <c r="W109" i="1" s="1"/>
  <c r="E107" i="31"/>
  <c r="Y106" i="31"/>
  <c r="E106" i="31"/>
  <c r="Z105" i="31"/>
  <c r="Y105" i="31"/>
  <c r="W107" i="1" s="1"/>
  <c r="E105" i="31"/>
  <c r="Y104" i="31"/>
  <c r="E104" i="31"/>
  <c r="A104" i="31"/>
  <c r="Y103" i="31"/>
  <c r="E103" i="31"/>
  <c r="Z102" i="31"/>
  <c r="Y102" i="31"/>
  <c r="W104" i="1" s="1"/>
  <c r="E102" i="31"/>
  <c r="Y101" i="31"/>
  <c r="E101" i="31"/>
  <c r="Y100" i="31"/>
  <c r="W102" i="1" s="1"/>
  <c r="E100" i="31"/>
  <c r="Y99" i="31"/>
  <c r="E99" i="31"/>
  <c r="Z98" i="31"/>
  <c r="Y98" i="31"/>
  <c r="W100" i="1" s="1"/>
  <c r="E98" i="31"/>
  <c r="Y97" i="31"/>
  <c r="E97" i="31"/>
  <c r="Y96" i="31"/>
  <c r="W98" i="1" s="1"/>
  <c r="E96" i="31"/>
  <c r="Y95" i="31"/>
  <c r="E95" i="31"/>
  <c r="Z94" i="31"/>
  <c r="Y94" i="31"/>
  <c r="W96" i="1" s="1"/>
  <c r="E94" i="31"/>
  <c r="Y93" i="31"/>
  <c r="E93" i="31"/>
  <c r="Y92" i="31"/>
  <c r="W94" i="1" s="1"/>
  <c r="E92" i="31"/>
  <c r="Y91" i="31"/>
  <c r="E91" i="31"/>
  <c r="Z90" i="31"/>
  <c r="Y90" i="31"/>
  <c r="W92" i="1" s="1"/>
  <c r="E90" i="31"/>
  <c r="Y89" i="31"/>
  <c r="E89" i="31"/>
  <c r="Y88" i="31"/>
  <c r="W90" i="1" s="1"/>
  <c r="E88" i="31"/>
  <c r="A88" i="31"/>
  <c r="Y87" i="31"/>
  <c r="W89" i="1" s="1"/>
  <c r="E87" i="31"/>
  <c r="Y86" i="31"/>
  <c r="E86" i="31"/>
  <c r="Z85" i="31"/>
  <c r="Y85" i="31"/>
  <c r="W87" i="1" s="1"/>
  <c r="E85" i="31"/>
  <c r="Y84" i="31"/>
  <c r="E84" i="31"/>
  <c r="Y83" i="31"/>
  <c r="W85" i="1" s="1"/>
  <c r="E83" i="31"/>
  <c r="Y82" i="31"/>
  <c r="E82" i="31"/>
  <c r="Z81" i="31"/>
  <c r="Y81" i="31"/>
  <c r="W83" i="1" s="1"/>
  <c r="E81" i="31"/>
  <c r="Y80" i="31"/>
  <c r="E80" i="31"/>
  <c r="Y79" i="31"/>
  <c r="W81" i="1" s="1"/>
  <c r="E79" i="31"/>
  <c r="Y78" i="31"/>
  <c r="E78" i="31"/>
  <c r="Z77" i="31"/>
  <c r="Y77" i="31"/>
  <c r="W79" i="1" s="1"/>
  <c r="E77" i="31"/>
  <c r="Y76" i="31"/>
  <c r="E76" i="31"/>
  <c r="Y75" i="31"/>
  <c r="W77" i="1" s="1"/>
  <c r="E75" i="31"/>
  <c r="Y74" i="31"/>
  <c r="E74" i="31"/>
  <c r="Z73" i="31"/>
  <c r="Y73" i="31"/>
  <c r="W75" i="1" s="1"/>
  <c r="E73" i="31"/>
  <c r="Y72" i="31"/>
  <c r="E72" i="31"/>
  <c r="A72" i="31"/>
  <c r="Y71" i="31"/>
  <c r="E71" i="31"/>
  <c r="Z70" i="31"/>
  <c r="Y70" i="31"/>
  <c r="W72" i="1" s="1"/>
  <c r="E70" i="31"/>
  <c r="Y69" i="31"/>
  <c r="E69" i="31"/>
  <c r="Y68" i="31"/>
  <c r="W70" i="1" s="1"/>
  <c r="E68" i="31"/>
  <c r="Y67" i="31"/>
  <c r="E67" i="31"/>
  <c r="Z66" i="31"/>
  <c r="Y66" i="31"/>
  <c r="W68" i="1" s="1"/>
  <c r="E66" i="31"/>
  <c r="Y65" i="31"/>
  <c r="E65" i="31"/>
  <c r="Y64" i="31"/>
  <c r="W66" i="1" s="1"/>
  <c r="E64" i="31"/>
  <c r="Y63" i="31"/>
  <c r="E63" i="31"/>
  <c r="Z62" i="31"/>
  <c r="Y62" i="31"/>
  <c r="W64" i="1" s="1"/>
  <c r="E62" i="31"/>
  <c r="Y61" i="31"/>
  <c r="E61" i="31"/>
  <c r="Y60" i="31"/>
  <c r="W62" i="1" s="1"/>
  <c r="E60" i="31"/>
  <c r="Y59" i="31"/>
  <c r="E59" i="31"/>
  <c r="Z58" i="31"/>
  <c r="Y58" i="31"/>
  <c r="W60" i="1" s="1"/>
  <c r="E58" i="31"/>
  <c r="Y57" i="31"/>
  <c r="E57" i="31"/>
  <c r="Y56" i="31"/>
  <c r="W58" i="1" s="1"/>
  <c r="E56" i="31"/>
  <c r="A56" i="31"/>
  <c r="Y55" i="31"/>
  <c r="W57" i="1" s="1"/>
  <c r="E55" i="31"/>
  <c r="Y54" i="31"/>
  <c r="E54" i="31"/>
  <c r="Z53" i="31"/>
  <c r="Y53" i="31"/>
  <c r="W55" i="1" s="1"/>
  <c r="E53" i="31"/>
  <c r="Y52" i="31"/>
  <c r="E52" i="31"/>
  <c r="Y51" i="31"/>
  <c r="W53" i="1" s="1"/>
  <c r="E51" i="31"/>
  <c r="Y50" i="31"/>
  <c r="E50" i="31"/>
  <c r="Z49" i="31"/>
  <c r="Y49" i="31"/>
  <c r="W51" i="1" s="1"/>
  <c r="E49" i="31"/>
  <c r="Y48" i="31"/>
  <c r="E48" i="31"/>
  <c r="Y47" i="31"/>
  <c r="W49" i="1" s="1"/>
  <c r="E47" i="31"/>
  <c r="Y46" i="31"/>
  <c r="E46" i="31"/>
  <c r="Z45" i="31"/>
  <c r="Y45" i="31"/>
  <c r="W47" i="1" s="1"/>
  <c r="E45" i="31"/>
  <c r="Y44" i="31"/>
  <c r="E44" i="31"/>
  <c r="Y43" i="31"/>
  <c r="W45" i="1" s="1"/>
  <c r="E43" i="31"/>
  <c r="Y42" i="31"/>
  <c r="E42" i="31"/>
  <c r="Y41" i="31"/>
  <c r="W43" i="1" s="1"/>
  <c r="E41" i="31"/>
  <c r="Y40" i="31"/>
  <c r="E40" i="31"/>
  <c r="A40" i="31"/>
  <c r="Y39" i="31"/>
  <c r="E39" i="31"/>
  <c r="Z38" i="31"/>
  <c r="Y38" i="31"/>
  <c r="W40" i="1" s="1"/>
  <c r="E38" i="31"/>
  <c r="Y37" i="31"/>
  <c r="E37" i="31"/>
  <c r="Y36" i="31"/>
  <c r="W38" i="1" s="1"/>
  <c r="E36" i="31"/>
  <c r="Y35" i="31"/>
  <c r="E35" i="31"/>
  <c r="Z34" i="31"/>
  <c r="Y34" i="31"/>
  <c r="W36" i="1" s="1"/>
  <c r="E34" i="31"/>
  <c r="Y33" i="31"/>
  <c r="E33" i="31"/>
  <c r="Y32" i="31"/>
  <c r="W34" i="1" s="1"/>
  <c r="E32" i="31"/>
  <c r="Y31" i="31"/>
  <c r="E31" i="31"/>
  <c r="Z30" i="31"/>
  <c r="Y30" i="31"/>
  <c r="W32" i="1" s="1"/>
  <c r="E30" i="31"/>
  <c r="Y29" i="31"/>
  <c r="E29" i="31"/>
  <c r="Y28" i="31"/>
  <c r="W30" i="1" s="1"/>
  <c r="E28" i="31"/>
  <c r="Y27" i="31"/>
  <c r="E27" i="31"/>
  <c r="Z26" i="31"/>
  <c r="Y26" i="31"/>
  <c r="W28" i="1" s="1"/>
  <c r="E26" i="31"/>
  <c r="Y25" i="31"/>
  <c r="E25" i="31"/>
  <c r="Y24" i="31"/>
  <c r="W26" i="1" s="1"/>
  <c r="E24" i="31"/>
  <c r="A24" i="31"/>
  <c r="Z23" i="31"/>
  <c r="Y23" i="31"/>
  <c r="W25" i="1" s="1"/>
  <c r="E23" i="31"/>
  <c r="Y22" i="31"/>
  <c r="E22" i="31"/>
  <c r="Y21" i="31"/>
  <c r="W23" i="1" s="1"/>
  <c r="E21" i="31"/>
  <c r="Y20" i="31"/>
  <c r="E20" i="31"/>
  <c r="Z19" i="31"/>
  <c r="Y19" i="31"/>
  <c r="W21" i="1" s="1"/>
  <c r="E19" i="31"/>
  <c r="Y18" i="31"/>
  <c r="E18" i="31"/>
  <c r="Y17" i="31"/>
  <c r="W19" i="1" s="1"/>
  <c r="E17" i="31"/>
  <c r="Y16" i="31"/>
  <c r="Z15" i="31"/>
  <c r="Y15" i="31"/>
  <c r="W17" i="1" s="1"/>
  <c r="Y14" i="31"/>
  <c r="Y13" i="31"/>
  <c r="W15" i="1" s="1"/>
  <c r="Y12" i="31"/>
  <c r="Y11" i="31"/>
  <c r="W13" i="1" s="1"/>
  <c r="E11" i="31"/>
  <c r="Y10" i="31"/>
  <c r="E10" i="31"/>
  <c r="Y9" i="31"/>
  <c r="W11" i="1" s="1"/>
  <c r="E9" i="31"/>
  <c r="Y8" i="31"/>
  <c r="E8" i="31"/>
  <c r="A8" i="31"/>
  <c r="Z41" i="31" l="1"/>
  <c r="Z11" i="31"/>
  <c r="Z20" i="31"/>
  <c r="W22" i="1"/>
  <c r="Z31" i="31"/>
  <c r="W33" i="1"/>
  <c r="Z9" i="31"/>
  <c r="Z14" i="31"/>
  <c r="W16" i="1"/>
  <c r="Z17" i="31"/>
  <c r="Z22" i="31"/>
  <c r="W24" i="1"/>
  <c r="Z25" i="31"/>
  <c r="W27" i="1"/>
  <c r="Z28" i="31"/>
  <c r="Z33" i="31"/>
  <c r="W35" i="1"/>
  <c r="Z36" i="31"/>
  <c r="Z44" i="31"/>
  <c r="W46" i="1"/>
  <c r="Z47" i="31"/>
  <c r="Z52" i="31"/>
  <c r="W54" i="1"/>
  <c r="Z55" i="31"/>
  <c r="Z56" i="31"/>
  <c r="Z61" i="31"/>
  <c r="W63" i="1"/>
  <c r="Z64" i="31"/>
  <c r="Z69" i="31"/>
  <c r="W71" i="1"/>
  <c r="Z72" i="31"/>
  <c r="W74" i="1"/>
  <c r="Z75" i="31"/>
  <c r="Z80" i="31"/>
  <c r="W82" i="1"/>
  <c r="Z83" i="31"/>
  <c r="Z89" i="31"/>
  <c r="W91" i="1"/>
  <c r="Z92" i="31"/>
  <c r="Z97" i="31"/>
  <c r="W99" i="1"/>
  <c r="Z100" i="31"/>
  <c r="Z108" i="31"/>
  <c r="W110" i="1"/>
  <c r="Z111" i="31"/>
  <c r="Z116" i="31"/>
  <c r="W118" i="1"/>
  <c r="Z119" i="31"/>
  <c r="Z120" i="31"/>
  <c r="Z125" i="31"/>
  <c r="W127" i="1"/>
  <c r="Z128" i="31"/>
  <c r="Z133" i="31"/>
  <c r="W135" i="1"/>
  <c r="Z136" i="31"/>
  <c r="W138" i="1"/>
  <c r="Z139" i="31"/>
  <c r="Z144" i="31"/>
  <c r="W146" i="1"/>
  <c r="Z147" i="31"/>
  <c r="Z153" i="31"/>
  <c r="W155" i="1"/>
  <c r="Z156" i="31"/>
  <c r="Z161" i="31"/>
  <c r="W163" i="1"/>
  <c r="Z164" i="31"/>
  <c r="Z172" i="31"/>
  <c r="W174" i="1"/>
  <c r="Z175" i="31"/>
  <c r="Z180" i="31"/>
  <c r="W182" i="1"/>
  <c r="Z183" i="31"/>
  <c r="Z184" i="31"/>
  <c r="Z189" i="31"/>
  <c r="W191" i="1"/>
  <c r="Z192" i="31"/>
  <c r="Z12" i="31"/>
  <c r="W14" i="1"/>
  <c r="Z16" i="31"/>
  <c r="W18" i="1"/>
  <c r="Z27" i="31"/>
  <c r="W29" i="1"/>
  <c r="Z35" i="31"/>
  <c r="W37" i="1"/>
  <c r="Z46" i="31"/>
  <c r="W48" i="1"/>
  <c r="Z54" i="31"/>
  <c r="W56" i="1"/>
  <c r="Z63" i="31"/>
  <c r="W65" i="1"/>
  <c r="Z71" i="31"/>
  <c r="W73" i="1"/>
  <c r="Z74" i="31"/>
  <c r="W76" i="1"/>
  <c r="Z82" i="31"/>
  <c r="W84" i="1"/>
  <c r="Z91" i="31"/>
  <c r="W93" i="1"/>
  <c r="Z99" i="31"/>
  <c r="W101" i="1"/>
  <c r="Z110" i="31"/>
  <c r="W112" i="1"/>
  <c r="Z118" i="31"/>
  <c r="W120" i="1"/>
  <c r="Z127" i="31"/>
  <c r="W129" i="1"/>
  <c r="Z135" i="31"/>
  <c r="W137" i="1"/>
  <c r="Z138" i="31"/>
  <c r="W140" i="1"/>
  <c r="Z146" i="31"/>
  <c r="W148" i="1"/>
  <c r="Z155" i="31"/>
  <c r="W157" i="1"/>
  <c r="Z163" i="31"/>
  <c r="W165" i="1"/>
  <c r="Z174" i="31"/>
  <c r="W176" i="1"/>
  <c r="Z182" i="31"/>
  <c r="W184" i="1"/>
  <c r="Z191" i="31"/>
  <c r="W193" i="1"/>
  <c r="Z10" i="31"/>
  <c r="W12" i="1"/>
  <c r="Z13" i="31"/>
  <c r="Z18" i="31"/>
  <c r="W20" i="1"/>
  <c r="Z21" i="31"/>
  <c r="Z29" i="31"/>
  <c r="W31" i="1"/>
  <c r="Z32" i="31"/>
  <c r="Z37" i="31"/>
  <c r="W39" i="1"/>
  <c r="Z40" i="31"/>
  <c r="W42" i="1"/>
  <c r="Z43" i="31"/>
  <c r="Z48" i="31"/>
  <c r="W50" i="1"/>
  <c r="Z51" i="31"/>
  <c r="Z57" i="31"/>
  <c r="W59" i="1"/>
  <c r="Z60" i="31"/>
  <c r="Z65" i="31"/>
  <c r="W67" i="1"/>
  <c r="Z68" i="31"/>
  <c r="Z76" i="31"/>
  <c r="W78" i="1"/>
  <c r="Z79" i="31"/>
  <c r="Z84" i="31"/>
  <c r="W86" i="1"/>
  <c r="Z87" i="31"/>
  <c r="Z88" i="31"/>
  <c r="Z93" i="31"/>
  <c r="W95" i="1"/>
  <c r="Z96" i="31"/>
  <c r="Z101" i="31"/>
  <c r="W103" i="1"/>
  <c r="Z104" i="31"/>
  <c r="W106" i="1"/>
  <c r="Z107" i="31"/>
  <c r="Z112" i="31"/>
  <c r="W114" i="1"/>
  <c r="Z115" i="31"/>
  <c r="Z121" i="31"/>
  <c r="W123" i="1"/>
  <c r="Z124" i="31"/>
  <c r="Z129" i="31"/>
  <c r="W131" i="1"/>
  <c r="Z132" i="31"/>
  <c r="Z140" i="31"/>
  <c r="W142" i="1"/>
  <c r="Z143" i="31"/>
  <c r="Z148" i="31"/>
  <c r="W150" i="1"/>
  <c r="Z151" i="31"/>
  <c r="Z157" i="31"/>
  <c r="W159" i="1"/>
  <c r="Z165" i="31"/>
  <c r="W167" i="1"/>
  <c r="Z168" i="31"/>
  <c r="W170" i="1"/>
  <c r="Z176" i="31"/>
  <c r="W178" i="1"/>
  <c r="Z185" i="31"/>
  <c r="W187" i="1"/>
  <c r="Z193" i="31"/>
  <c r="W195" i="1"/>
  <c r="Z39" i="31"/>
  <c r="W41" i="1"/>
  <c r="Z42" i="31"/>
  <c r="W44" i="1"/>
  <c r="Z50" i="31"/>
  <c r="W52" i="1"/>
  <c r="Z59" i="31"/>
  <c r="W61" i="1"/>
  <c r="Z67" i="31"/>
  <c r="W69" i="1"/>
  <c r="Z78" i="31"/>
  <c r="W80" i="1"/>
  <c r="Z86" i="31"/>
  <c r="W88" i="1"/>
  <c r="Z95" i="31"/>
  <c r="W97" i="1"/>
  <c r="Z103" i="31"/>
  <c r="W105" i="1"/>
  <c r="Z106" i="31"/>
  <c r="W108" i="1"/>
  <c r="Z114" i="31"/>
  <c r="W116" i="1"/>
  <c r="Z123" i="31"/>
  <c r="W125" i="1"/>
  <c r="Z131" i="31"/>
  <c r="W133" i="1"/>
  <c r="Z142" i="31"/>
  <c r="W144" i="1"/>
  <c r="Z150" i="31"/>
  <c r="W152" i="1"/>
  <c r="Z159" i="31"/>
  <c r="W161" i="1"/>
  <c r="Z167" i="31"/>
  <c r="W169" i="1"/>
  <c r="Z170" i="31"/>
  <c r="W172" i="1"/>
  <c r="Z178" i="31"/>
  <c r="W180" i="1"/>
  <c r="Z187" i="31"/>
  <c r="W189" i="1"/>
  <c r="Z8" i="31"/>
  <c r="W10" i="1"/>
  <c r="Z24" i="3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L218" i="1"/>
  <c r="L202" i="1"/>
  <c r="L186" i="1"/>
  <c r="L170" i="1"/>
  <c r="L154" i="1"/>
  <c r="L138" i="1"/>
  <c r="L122" i="1"/>
  <c r="K218" i="1"/>
  <c r="K202" i="1"/>
  <c r="F75" i="12" s="1"/>
  <c r="K186" i="1"/>
  <c r="D32" i="12" s="1"/>
  <c r="K170" i="1"/>
  <c r="C45" i="12" s="1"/>
  <c r="K154" i="1"/>
  <c r="K138" i="1"/>
  <c r="F29" i="12" s="1"/>
  <c r="K122" i="1"/>
  <c r="G28" i="12" s="1"/>
  <c r="E34" i="12"/>
  <c r="G33" i="12"/>
  <c r="F33" i="12"/>
  <c r="E33" i="12"/>
  <c r="C33" i="12"/>
  <c r="E29" i="12"/>
  <c r="D29" i="12"/>
  <c r="C29" i="12"/>
  <c r="F28" i="12"/>
  <c r="G20" i="12"/>
  <c r="C20" i="12"/>
  <c r="G19" i="12"/>
  <c r="F19" i="12"/>
  <c r="E19" i="12"/>
  <c r="D19" i="12"/>
  <c r="C19" i="12"/>
  <c r="C16" i="12"/>
  <c r="F15" i="12"/>
  <c r="E15" i="12"/>
  <c r="D15" i="12"/>
  <c r="E14" i="12"/>
  <c r="G58" i="12" l="1"/>
  <c r="E76" i="12"/>
  <c r="E59" i="12"/>
  <c r="G73" i="12"/>
  <c r="G29" i="12"/>
  <c r="C73" i="12"/>
  <c r="C43" i="12"/>
  <c r="E61" i="12"/>
  <c r="C75" i="12"/>
  <c r="C71" i="12"/>
  <c r="G43" i="12"/>
  <c r="D33" i="12"/>
  <c r="E57" i="12"/>
  <c r="G71" i="12"/>
  <c r="E48" i="12"/>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Q18" i="16"/>
  <c r="Q17" i="16"/>
  <c r="Q16" i="16"/>
  <c r="Q15" i="16"/>
  <c r="Q14" i="16"/>
  <c r="Q13" i="16"/>
  <c r="Q12" i="16"/>
  <c r="P18" i="23"/>
  <c r="P17" i="23"/>
  <c r="P16" i="23"/>
  <c r="P15" i="23"/>
  <c r="P14" i="23"/>
  <c r="P13" i="23"/>
  <c r="P12" i="23"/>
  <c r="X233" i="1"/>
  <c r="Y233" i="1"/>
  <c r="Z233" i="1" s="1"/>
  <c r="X232" i="1"/>
  <c r="T232" i="1"/>
  <c r="X231" i="1"/>
  <c r="X230" i="1"/>
  <c r="Y230" i="1" s="1"/>
  <c r="Z230" i="1" s="1"/>
  <c r="T230" i="1"/>
  <c r="X229" i="1"/>
  <c r="X228" i="1"/>
  <c r="T228" i="1"/>
  <c r="X227" i="1"/>
  <c r="Y227" i="1" s="1"/>
  <c r="Z227" i="1" s="1"/>
  <c r="X226" i="1"/>
  <c r="Y226" i="1"/>
  <c r="Z226" i="1" s="1"/>
  <c r="T226" i="1"/>
  <c r="X225" i="1"/>
  <c r="Y225" i="1" s="1"/>
  <c r="Z225" i="1" s="1"/>
  <c r="X224" i="1"/>
  <c r="Y224" i="1" s="1"/>
  <c r="Z224" i="1" s="1"/>
  <c r="T224" i="1"/>
  <c r="X223" i="1"/>
  <c r="X222" i="1"/>
  <c r="T222" i="1"/>
  <c r="X221" i="1"/>
  <c r="Y221" i="1" s="1"/>
  <c r="Z221" i="1" s="1"/>
  <c r="X220" i="1"/>
  <c r="Y220" i="1"/>
  <c r="Z220" i="1" s="1"/>
  <c r="T220" i="1"/>
  <c r="X219" i="1"/>
  <c r="X218" i="1"/>
  <c r="Y218" i="1"/>
  <c r="Z218" i="1" s="1"/>
  <c r="T218" i="1"/>
  <c r="AG218" i="1"/>
  <c r="AF218" i="1"/>
  <c r="X217" i="1"/>
  <c r="X216" i="1"/>
  <c r="Y216" i="1"/>
  <c r="Z216" i="1" s="1"/>
  <c r="T216" i="1"/>
  <c r="X215" i="1"/>
  <c r="Y215" i="1" s="1"/>
  <c r="Z215" i="1" s="1"/>
  <c r="X214" i="1"/>
  <c r="T214" i="1"/>
  <c r="X213" i="1"/>
  <c r="X212" i="1"/>
  <c r="Y212" i="1"/>
  <c r="Z212" i="1" s="1"/>
  <c r="T212" i="1"/>
  <c r="X211" i="1"/>
  <c r="Y211" i="1" s="1"/>
  <c r="Z211" i="1" s="1"/>
  <c r="X210" i="1"/>
  <c r="Y210" i="1"/>
  <c r="Z210" i="1" s="1"/>
  <c r="T210" i="1"/>
  <c r="X209" i="1"/>
  <c r="X208" i="1"/>
  <c r="Y208" i="1"/>
  <c r="Z208" i="1" s="1"/>
  <c r="T208" i="1"/>
  <c r="X207" i="1"/>
  <c r="Y207" i="1" s="1"/>
  <c r="Z207" i="1" s="1"/>
  <c r="X206" i="1"/>
  <c r="T206" i="1"/>
  <c r="X205" i="1"/>
  <c r="Y205" i="1" s="1"/>
  <c r="Z205" i="1" s="1"/>
  <c r="X204" i="1"/>
  <c r="T204" i="1"/>
  <c r="X203" i="1"/>
  <c r="X202" i="1"/>
  <c r="T202" i="1"/>
  <c r="AG202" i="1"/>
  <c r="M202" i="1"/>
  <c r="X201" i="1"/>
  <c r="X200" i="1"/>
  <c r="Y200" i="1" s="1"/>
  <c r="Z200" i="1" s="1"/>
  <c r="T200" i="1"/>
  <c r="X199" i="1"/>
  <c r="X198" i="1"/>
  <c r="Y198" i="1" s="1"/>
  <c r="Z198" i="1" s="1"/>
  <c r="T198" i="1"/>
  <c r="X197" i="1"/>
  <c r="X196" i="1"/>
  <c r="Y196" i="1" s="1"/>
  <c r="Z196" i="1" s="1"/>
  <c r="T196" i="1"/>
  <c r="X195" i="1"/>
  <c r="X194" i="1"/>
  <c r="T194" i="1"/>
  <c r="X193" i="1"/>
  <c r="X192" i="1"/>
  <c r="T192" i="1"/>
  <c r="X191" i="1"/>
  <c r="Y191" i="1" s="1"/>
  <c r="Z191" i="1" s="1"/>
  <c r="X190" i="1"/>
  <c r="T190" i="1"/>
  <c r="X189" i="1"/>
  <c r="X188" i="1"/>
  <c r="Y188" i="1"/>
  <c r="Z188" i="1" s="1"/>
  <c r="T188" i="1"/>
  <c r="X187" i="1"/>
  <c r="Y187" i="1" s="1"/>
  <c r="Z187" i="1" s="1"/>
  <c r="X186" i="1"/>
  <c r="Y186" i="1"/>
  <c r="Z186" i="1" s="1"/>
  <c r="T186" i="1"/>
  <c r="AG186" i="1"/>
  <c r="AF186" i="1"/>
  <c r="X185" i="1"/>
  <c r="X184" i="1"/>
  <c r="T184" i="1"/>
  <c r="X183" i="1"/>
  <c r="X182" i="1"/>
  <c r="T182" i="1"/>
  <c r="X181" i="1"/>
  <c r="Y181" i="1" s="1"/>
  <c r="Z181" i="1" s="1"/>
  <c r="X180" i="1"/>
  <c r="T180" i="1"/>
  <c r="X179" i="1"/>
  <c r="X178" i="1"/>
  <c r="Y178" i="1"/>
  <c r="Z178" i="1" s="1"/>
  <c r="T178" i="1"/>
  <c r="X177" i="1"/>
  <c r="X176" i="1"/>
  <c r="T176" i="1"/>
  <c r="X175" i="1"/>
  <c r="X174" i="1"/>
  <c r="T174" i="1"/>
  <c r="X173" i="1"/>
  <c r="X172" i="1"/>
  <c r="T172" i="1"/>
  <c r="X171" i="1"/>
  <c r="X170" i="1"/>
  <c r="Y170" i="1" s="1"/>
  <c r="Z170" i="1" s="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Z153" i="1" s="1"/>
  <c r="X152" i="1"/>
  <c r="T152" i="1"/>
  <c r="X151" i="1"/>
  <c r="Y151" i="1"/>
  <c r="Z151" i="1" s="1"/>
  <c r="X150" i="1"/>
  <c r="T150" i="1"/>
  <c r="X149" i="1"/>
  <c r="X148" i="1"/>
  <c r="T148" i="1"/>
  <c r="X147" i="1"/>
  <c r="X146" i="1"/>
  <c r="T146" i="1"/>
  <c r="X145" i="1"/>
  <c r="X144" i="1"/>
  <c r="T144" i="1"/>
  <c r="X143" i="1"/>
  <c r="X142" i="1"/>
  <c r="T142" i="1"/>
  <c r="X141" i="1"/>
  <c r="X140" i="1"/>
  <c r="T140" i="1"/>
  <c r="X139" i="1"/>
  <c r="X138" i="1"/>
  <c r="T138" i="1"/>
  <c r="AG138" i="1"/>
  <c r="AF138" i="1"/>
  <c r="X137" i="1"/>
  <c r="X136" i="1"/>
  <c r="Y136" i="1" s="1"/>
  <c r="Z136" i="1" s="1"/>
  <c r="T136" i="1"/>
  <c r="X135" i="1"/>
  <c r="X134" i="1"/>
  <c r="T134" i="1"/>
  <c r="X133" i="1"/>
  <c r="X132" i="1"/>
  <c r="T132" i="1"/>
  <c r="X131" i="1"/>
  <c r="X130" i="1"/>
  <c r="T130" i="1"/>
  <c r="X129" i="1"/>
  <c r="X128" i="1"/>
  <c r="T128" i="1"/>
  <c r="X127" i="1"/>
  <c r="X126" i="1"/>
  <c r="T126" i="1"/>
  <c r="X125" i="1"/>
  <c r="Y125" i="1" s="1"/>
  <c r="Z125" i="1" s="1"/>
  <c r="X124" i="1"/>
  <c r="T124" i="1"/>
  <c r="X123" i="1"/>
  <c r="X122" i="1"/>
  <c r="T122" i="1"/>
  <c r="AG122" i="1"/>
  <c r="AF122" i="1"/>
  <c r="Y231" i="1" l="1"/>
  <c r="Z231" i="1" s="1"/>
  <c r="Y203" i="1"/>
  <c r="Z203" i="1" s="1"/>
  <c r="Y213" i="1"/>
  <c r="Z213" i="1" s="1"/>
  <c r="Y217" i="1"/>
  <c r="Z217" i="1" s="1"/>
  <c r="Y232" i="1"/>
  <c r="Z232" i="1" s="1"/>
  <c r="Y193" i="1"/>
  <c r="Z193" i="1" s="1"/>
  <c r="Y197" i="1"/>
  <c r="Z197" i="1" s="1"/>
  <c r="Y201" i="1"/>
  <c r="Z201" i="1" s="1"/>
  <c r="Y190" i="1"/>
  <c r="Z190" i="1" s="1"/>
  <c r="Y194" i="1"/>
  <c r="Z194" i="1" s="1"/>
  <c r="Y155" i="1"/>
  <c r="Z155" i="1" s="1"/>
  <c r="Y156" i="1"/>
  <c r="Z156" i="1" s="1"/>
  <c r="Y165" i="1"/>
  <c r="Z165" i="1" s="1"/>
  <c r="Y168" i="1"/>
  <c r="Z168" i="1" s="1"/>
  <c r="Y124" i="1"/>
  <c r="Z124" i="1" s="1"/>
  <c r="Y126" i="1"/>
  <c r="Z126" i="1" s="1"/>
  <c r="Y135" i="1"/>
  <c r="Z135" i="1" s="1"/>
  <c r="Y130" i="1"/>
  <c r="Z130" i="1" s="1"/>
  <c r="Y163" i="1"/>
  <c r="Z163" i="1" s="1"/>
  <c r="Y167" i="1"/>
  <c r="Z167" i="1" s="1"/>
  <c r="Y128" i="1"/>
  <c r="Z128" i="1" s="1"/>
  <c r="Y132" i="1"/>
  <c r="Z132" i="1" s="1"/>
  <c r="Y137" i="1"/>
  <c r="Z137" i="1" s="1"/>
  <c r="Y145" i="1"/>
  <c r="Z145" i="1" s="1"/>
  <c r="Y149" i="1"/>
  <c r="Z149" i="1" s="1"/>
  <c r="Y161" i="1"/>
  <c r="Z161" i="1" s="1"/>
  <c r="Y166" i="1"/>
  <c r="Z166" i="1" s="1"/>
  <c r="Y169" i="1"/>
  <c r="Z169" i="1" s="1"/>
  <c r="Y177" i="1"/>
  <c r="Z177" i="1" s="1"/>
  <c r="Y184" i="1"/>
  <c r="Z184" i="1" s="1"/>
  <c r="Y129" i="1"/>
  <c r="Z129" i="1" s="1"/>
  <c r="Y140" i="1"/>
  <c r="Z140" i="1" s="1"/>
  <c r="Y144" i="1"/>
  <c r="Z144" i="1" s="1"/>
  <c r="Y160" i="1"/>
  <c r="Z160" i="1" s="1"/>
  <c r="Y172" i="1"/>
  <c r="Z172" i="1" s="1"/>
  <c r="Y176" i="1"/>
  <c r="Z176" i="1" s="1"/>
  <c r="Y174" i="1"/>
  <c r="Z174" i="1" s="1"/>
  <c r="Y182" i="1"/>
  <c r="Z182" i="1" s="1"/>
  <c r="Y223" i="1"/>
  <c r="Z223" i="1" s="1"/>
  <c r="Y202" i="1"/>
  <c r="Z202" i="1" s="1"/>
  <c r="Y206" i="1"/>
  <c r="Z206" i="1" s="1"/>
  <c r="Y183" i="1"/>
  <c r="Z183" i="1" s="1"/>
  <c r="Y159" i="1"/>
  <c r="Z159" i="1" s="1"/>
  <c r="Y122" i="1"/>
  <c r="Z122" i="1" s="1"/>
  <c r="Y142" i="1"/>
  <c r="Z142" i="1" s="1"/>
  <c r="Y147" i="1"/>
  <c r="Z147" i="1" s="1"/>
  <c r="Y152" i="1"/>
  <c r="Z152" i="1" s="1"/>
  <c r="Y141" i="1"/>
  <c r="Z141" i="1" s="1"/>
  <c r="Y143" i="1"/>
  <c r="Z143" i="1" s="1"/>
  <c r="Y134" i="1"/>
  <c r="Z134" i="1" s="1"/>
  <c r="Y214" i="1"/>
  <c r="Z214" i="1" s="1"/>
  <c r="M218" i="1"/>
  <c r="Y229" i="1"/>
  <c r="Z229" i="1" s="1"/>
  <c r="AF202" i="1"/>
  <c r="Y123" i="1"/>
  <c r="Z123" i="1" s="1"/>
  <c r="Y127" i="1"/>
  <c r="Z127" i="1" s="1"/>
  <c r="Y131" i="1"/>
  <c r="Z131" i="1" s="1"/>
  <c r="Y138" i="1"/>
  <c r="Z138" i="1" s="1"/>
  <c r="Y146" i="1"/>
  <c r="Z146" i="1" s="1"/>
  <c r="Y148" i="1"/>
  <c r="Z148" i="1" s="1"/>
  <c r="Y154" i="1"/>
  <c r="Z154" i="1" s="1"/>
  <c r="Y158" i="1"/>
  <c r="Z158" i="1" s="1"/>
  <c r="Y162" i="1"/>
  <c r="Z162" i="1" s="1"/>
  <c r="Y173" i="1"/>
  <c r="Z173" i="1" s="1"/>
  <c r="Y180" i="1"/>
  <c r="Z180" i="1" s="1"/>
  <c r="Y195" i="1"/>
  <c r="Z195" i="1" s="1"/>
  <c r="Y199" i="1"/>
  <c r="Z199" i="1" s="1"/>
  <c r="Y204" i="1"/>
  <c r="Z204" i="1" s="1"/>
  <c r="Y209" i="1"/>
  <c r="Z209" i="1" s="1"/>
  <c r="Y219" i="1"/>
  <c r="Z219" i="1" s="1"/>
  <c r="AA218" i="1" s="1"/>
  <c r="Y222" i="1"/>
  <c r="Z222" i="1" s="1"/>
  <c r="Y133" i="1"/>
  <c r="Z133" i="1" s="1"/>
  <c r="Y139" i="1"/>
  <c r="Z139" i="1" s="1"/>
  <c r="Y150" i="1"/>
  <c r="Z150" i="1" s="1"/>
  <c r="Y157" i="1"/>
  <c r="Z157" i="1" s="1"/>
  <c r="Y164" i="1"/>
  <c r="Z164" i="1" s="1"/>
  <c r="Y171" i="1"/>
  <c r="Z171" i="1" s="1"/>
  <c r="AA170" i="1" s="1"/>
  <c r="Y175" i="1"/>
  <c r="Z175" i="1" s="1"/>
  <c r="Y179" i="1"/>
  <c r="Z179" i="1" s="1"/>
  <c r="Y185" i="1"/>
  <c r="Z185" i="1" s="1"/>
  <c r="Y189" i="1"/>
  <c r="Z189" i="1" s="1"/>
  <c r="AA186" i="1" s="1"/>
  <c r="Y192" i="1"/>
  <c r="Z192" i="1" s="1"/>
  <c r="Y228" i="1"/>
  <c r="Z228" i="1" s="1"/>
  <c r="M186" i="1"/>
  <c r="M170" i="1"/>
  <c r="M154" i="1"/>
  <c r="M138" i="1"/>
  <c r="M122" i="1"/>
  <c r="B4" i="1"/>
  <c r="AA202" i="1" l="1"/>
  <c r="AA138" i="1"/>
  <c r="AA154" i="1"/>
  <c r="AA122" i="1"/>
  <c r="AB122" i="1" s="1"/>
  <c r="AB218" i="1"/>
  <c r="AE14" i="28" s="1"/>
  <c r="AB202" i="1"/>
  <c r="AB186" i="1"/>
  <c r="AB138" i="1"/>
  <c r="AB170" i="1"/>
  <c r="AB154" i="1"/>
  <c r="AH218" i="1"/>
  <c r="AJ218" i="1" s="1"/>
  <c r="AL218" i="1" s="1"/>
  <c r="AI218" i="1"/>
  <c r="AK218" i="1" s="1"/>
  <c r="AM218"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Z18" i="1" s="1"/>
  <c r="Y22" i="1"/>
  <c r="Z22" i="1" s="1"/>
  <c r="Y26" i="1"/>
  <c r="Z26" i="1" s="1"/>
  <c r="Y34" i="1"/>
  <c r="Z34" i="1" s="1"/>
  <c r="Y38" i="1"/>
  <c r="Z38" i="1" s="1"/>
  <c r="Y42" i="1"/>
  <c r="Z42" i="1" s="1"/>
  <c r="Y50" i="1"/>
  <c r="Z50" i="1" s="1"/>
  <c r="Y54" i="1"/>
  <c r="Z54" i="1" s="1"/>
  <c r="Y58" i="1"/>
  <c r="Z58" i="1" s="1"/>
  <c r="Y62" i="1"/>
  <c r="Z62" i="1" s="1"/>
  <c r="Y66" i="1"/>
  <c r="Z66" i="1" s="1"/>
  <c r="Y70" i="1"/>
  <c r="Z70" i="1" s="1"/>
  <c r="Y74" i="1"/>
  <c r="Z74" i="1" s="1"/>
  <c r="Y78" i="1"/>
  <c r="Z78" i="1" s="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K26" i="1"/>
  <c r="Q11" i="23"/>
  <c r="Q10" i="23"/>
  <c r="Q9" i="23"/>
  <c r="Q8" i="23"/>
  <c r="Q7" i="23"/>
  <c r="Q6" i="23"/>
  <c r="P11" i="23"/>
  <c r="P10" i="23"/>
  <c r="P9" i="23"/>
  <c r="P8" i="23"/>
  <c r="P7" i="23"/>
  <c r="P6" i="23"/>
  <c r="M42" i="1" l="1"/>
  <c r="AC204" i="1"/>
  <c r="AC202" i="1"/>
  <c r="AC207" i="1"/>
  <c r="AE14" i="29"/>
  <c r="AC223" i="1"/>
  <c r="AC220" i="1"/>
  <c r="AC218" i="1"/>
  <c r="AC124" i="1"/>
  <c r="AC122" i="1"/>
  <c r="AC127" i="1"/>
  <c r="AC159" i="1"/>
  <c r="AC156" i="1"/>
  <c r="AC154" i="1"/>
  <c r="AI186" i="1"/>
  <c r="AK186" i="1" s="1"/>
  <c r="AM186" i="1" s="1"/>
  <c r="AC188" i="1"/>
  <c r="AC186" i="1"/>
  <c r="AC191" i="1"/>
  <c r="AH186" i="1"/>
  <c r="AJ186" i="1" s="1"/>
  <c r="AL186" i="1" s="1"/>
  <c r="AC170" i="1"/>
  <c r="AC175" i="1"/>
  <c r="AC172" i="1"/>
  <c r="AC143" i="1"/>
  <c r="AC140" i="1"/>
  <c r="AC138" i="1"/>
  <c r="AI202" i="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Z53" i="1" s="1"/>
  <c r="Y89" i="1"/>
  <c r="Z89" i="1" s="1"/>
  <c r="Y105" i="1"/>
  <c r="Z105" i="1" s="1"/>
  <c r="Y97" i="1"/>
  <c r="Z97" i="1" s="1"/>
  <c r="Y77" i="1"/>
  <c r="Z77" i="1" s="1"/>
  <c r="Y61" i="1"/>
  <c r="Z61" i="1" s="1"/>
  <c r="Y13" i="1"/>
  <c r="Z13" i="1" s="1"/>
  <c r="Y101" i="1"/>
  <c r="Z101" i="1" s="1"/>
  <c r="Y29" i="1"/>
  <c r="Z29" i="1" s="1"/>
  <c r="Y93" i="1"/>
  <c r="Z93" i="1" s="1"/>
  <c r="Y45" i="1"/>
  <c r="Z45" i="1" s="1"/>
  <c r="Y109" i="1"/>
  <c r="Z109" i="1" s="1"/>
  <c r="Y113" i="1"/>
  <c r="Z113" i="1" s="1"/>
  <c r="Y117" i="1"/>
  <c r="Z117" i="1" s="1"/>
  <c r="AF106" i="1"/>
  <c r="Y41" i="1"/>
  <c r="Z41" i="1" s="1"/>
  <c r="G55" i="12"/>
  <c r="Y121" i="1"/>
  <c r="Z121" i="1" s="1"/>
  <c r="Y73" i="1"/>
  <c r="Z73" i="1" s="1"/>
  <c r="Y33" i="1"/>
  <c r="Z33" i="1" s="1"/>
  <c r="Y69" i="1"/>
  <c r="Z69" i="1" s="1"/>
  <c r="Y49" i="1"/>
  <c r="Z49" i="1" s="1"/>
  <c r="Y25" i="1"/>
  <c r="Z25" i="1" s="1"/>
  <c r="Y85" i="1"/>
  <c r="Z85" i="1" s="1"/>
  <c r="Y65" i="1"/>
  <c r="Z65" i="1" s="1"/>
  <c r="Y120" i="1"/>
  <c r="Z120" i="1" s="1"/>
  <c r="Y116" i="1"/>
  <c r="Z116" i="1" s="1"/>
  <c r="Y112" i="1"/>
  <c r="Z112" i="1" s="1"/>
  <c r="Y108" i="1"/>
  <c r="Z108" i="1" s="1"/>
  <c r="Y104" i="1"/>
  <c r="Z104" i="1" s="1"/>
  <c r="Y100" i="1"/>
  <c r="Z100" i="1" s="1"/>
  <c r="Y96" i="1"/>
  <c r="Z96" i="1" s="1"/>
  <c r="Y92" i="1"/>
  <c r="Z92" i="1" s="1"/>
  <c r="Y81" i="1"/>
  <c r="Z81" i="1" s="1"/>
  <c r="Y57" i="1"/>
  <c r="Z57" i="1" s="1"/>
  <c r="Y37" i="1"/>
  <c r="Z37" i="1" s="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Z21" i="1" s="1"/>
  <c r="Y17" i="1"/>
  <c r="Z17" i="1" s="1"/>
  <c r="Y110" i="1"/>
  <c r="Z110" i="1" s="1"/>
  <c r="Y90" i="1"/>
  <c r="Z90" i="1" s="1"/>
  <c r="Y84" i="1"/>
  <c r="Z84" i="1" s="1"/>
  <c r="Y76" i="1"/>
  <c r="Z76" i="1" s="1"/>
  <c r="Y64" i="1"/>
  <c r="Z64" i="1" s="1"/>
  <c r="Y60" i="1"/>
  <c r="Z60" i="1" s="1"/>
  <c r="Y52" i="1"/>
  <c r="Z52" i="1" s="1"/>
  <c r="Y44" i="1"/>
  <c r="Z44" i="1" s="1"/>
  <c r="Y36" i="1"/>
  <c r="Z36" i="1" s="1"/>
  <c r="Y32" i="1"/>
  <c r="Z32" i="1" s="1"/>
  <c r="Y28" i="1"/>
  <c r="Z28" i="1" s="1"/>
  <c r="Y24" i="1"/>
  <c r="Z24" i="1" s="1"/>
  <c r="Y20" i="1"/>
  <c r="Z20" i="1" s="1"/>
  <c r="Y119" i="1"/>
  <c r="Z119" i="1" s="1"/>
  <c r="Y115" i="1"/>
  <c r="Z115" i="1" s="1"/>
  <c r="Y111" i="1"/>
  <c r="Z111" i="1" s="1"/>
  <c r="Y107" i="1"/>
  <c r="Z107" i="1" s="1"/>
  <c r="Y103" i="1"/>
  <c r="Z103" i="1" s="1"/>
  <c r="Y99" i="1"/>
  <c r="Z99" i="1" s="1"/>
  <c r="Y95" i="1"/>
  <c r="Z95" i="1" s="1"/>
  <c r="Y91" i="1"/>
  <c r="Z91" i="1" s="1"/>
  <c r="Y87" i="1"/>
  <c r="Z87" i="1" s="1"/>
  <c r="Y83" i="1"/>
  <c r="Z83" i="1" s="1"/>
  <c r="Y79" i="1"/>
  <c r="Z79" i="1" s="1"/>
  <c r="Y75" i="1"/>
  <c r="Z75" i="1" s="1"/>
  <c r="Y71" i="1"/>
  <c r="Z71" i="1" s="1"/>
  <c r="Y67" i="1"/>
  <c r="Z67" i="1" s="1"/>
  <c r="Y63" i="1"/>
  <c r="Z63" i="1" s="1"/>
  <c r="Y59" i="1"/>
  <c r="Z59" i="1" s="1"/>
  <c r="Y55" i="1"/>
  <c r="Z55" i="1" s="1"/>
  <c r="Y51" i="1"/>
  <c r="Z51" i="1" s="1"/>
  <c r="Y47" i="1"/>
  <c r="Z47" i="1" s="1"/>
  <c r="Y43" i="1"/>
  <c r="Z43" i="1" s="1"/>
  <c r="Y39" i="1"/>
  <c r="Z39" i="1" s="1"/>
  <c r="Y35" i="1"/>
  <c r="Z35" i="1" s="1"/>
  <c r="Y31" i="1"/>
  <c r="Z31" i="1" s="1"/>
  <c r="Y27" i="1"/>
  <c r="Z27" i="1" s="1"/>
  <c r="Y23" i="1"/>
  <c r="Z23" i="1" s="1"/>
  <c r="Y19" i="1"/>
  <c r="Z19" i="1" s="1"/>
  <c r="Y15" i="1"/>
  <c r="Z15" i="1" s="1"/>
  <c r="Y106" i="1"/>
  <c r="Z106" i="1" s="1"/>
  <c r="Y94" i="1"/>
  <c r="Z94" i="1" s="1"/>
  <c r="Y82" i="1"/>
  <c r="Z82" i="1" s="1"/>
  <c r="Y114" i="1"/>
  <c r="Z114" i="1" s="1"/>
  <c r="Y102" i="1"/>
  <c r="Z102" i="1" s="1"/>
  <c r="Y86" i="1"/>
  <c r="Z86" i="1" s="1"/>
  <c r="Y118" i="1"/>
  <c r="Z118" i="1" s="1"/>
  <c r="Y98" i="1"/>
  <c r="Z98" i="1" s="1"/>
  <c r="Y88" i="1"/>
  <c r="Z88" i="1" s="1"/>
  <c r="Y80" i="1"/>
  <c r="Z80" i="1" s="1"/>
  <c r="Y72" i="1"/>
  <c r="Z72" i="1" s="1"/>
  <c r="Y68" i="1"/>
  <c r="Z68" i="1" s="1"/>
  <c r="Y56" i="1"/>
  <c r="Z56" i="1" s="1"/>
  <c r="Y48" i="1"/>
  <c r="Z48" i="1" s="1"/>
  <c r="Y40" i="1"/>
  <c r="Z40" i="1" s="1"/>
  <c r="Y16" i="1"/>
  <c r="Z16" i="1" s="1"/>
  <c r="Y46" i="1"/>
  <c r="Z46" i="1" s="1"/>
  <c r="Y30" i="1"/>
  <c r="Z30" i="1" s="1"/>
  <c r="AA26" i="1" l="1"/>
  <c r="AA42" i="1"/>
  <c r="AA58" i="1"/>
  <c r="AA74" i="1"/>
  <c r="AA90" i="1"/>
  <c r="O43" i="12"/>
  <c r="AA106" i="1"/>
  <c r="O71" i="12"/>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B42" i="1"/>
  <c r="AB106" i="1"/>
  <c r="AB58" i="1"/>
  <c r="AB26" i="1"/>
  <c r="AB90" i="1"/>
  <c r="AC95" i="1" l="1"/>
  <c r="AC92" i="1"/>
  <c r="AC90" i="1"/>
  <c r="AC60" i="1"/>
  <c r="AC58" i="1"/>
  <c r="AC63" i="1"/>
  <c r="AC106" i="1"/>
  <c r="AC111" i="1"/>
  <c r="AC108" i="1"/>
  <c r="AI42" i="1"/>
  <c r="AK42" i="1" s="1"/>
  <c r="AM42" i="1" s="1"/>
  <c r="AC42" i="1"/>
  <c r="AC47" i="1"/>
  <c r="AC44" i="1"/>
  <c r="AH74" i="1"/>
  <c r="AJ74" i="1" s="1"/>
  <c r="AL74" i="1" s="1"/>
  <c r="AC79" i="1"/>
  <c r="AC76" i="1"/>
  <c r="AC74" i="1"/>
  <c r="AC26" i="1"/>
  <c r="AC31" i="1"/>
  <c r="AC28" i="1"/>
  <c r="AI74" i="1"/>
  <c r="AK74" i="1" s="1"/>
  <c r="AM74" i="1"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I58" i="1"/>
  <c r="AK58" i="1" s="1"/>
  <c r="AM58" i="1" s="1"/>
  <c r="AH58" i="1"/>
  <c r="AJ58" i="1" s="1"/>
  <c r="AL58" i="1" s="1"/>
  <c r="AI26" i="1"/>
  <c r="AK26" i="1" s="1"/>
  <c r="AM26" i="1" s="1"/>
  <c r="AH26" i="1"/>
  <c r="AJ26" i="1" s="1"/>
  <c r="AL26" i="1" s="1"/>
  <c r="AH90" i="1"/>
  <c r="AJ90" i="1" s="1"/>
  <c r="AL90" i="1" s="1"/>
  <c r="AI90" i="1"/>
  <c r="AK90" i="1" s="1"/>
  <c r="AM90" i="1" s="1"/>
  <c r="AN42" i="1" l="1"/>
  <c r="AO42" i="1" s="1"/>
  <c r="L53" i="12"/>
  <c r="O39" i="12"/>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Y11" i="1"/>
  <c r="Z11" i="1" s="1"/>
  <c r="AA10" i="1" l="1"/>
  <c r="AB10" i="1" s="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<sst xmlns="http://schemas.openxmlformats.org/spreadsheetml/2006/main" count="1035" uniqueCount="739">
  <si>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</si>
  <si>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</si>
  <si>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</si>
  <si>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</si>
  <si>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</si>
  <si>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</si>
  <si>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</si>
  <si>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</si>
  <si>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</si>
  <si>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</si>
  <si>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</si>
  <si>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</si>
  <si>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</si>
  <si>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</si>
  <si>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</si>
  <si>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</si>
  <si>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</si>
  <si>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</si>
  <si>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</si>
  <si>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</si>
  <si>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</si>
  <si>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</si>
  <si>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</si>
  <si>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</si>
  <si>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</si>
  <si>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</si>
  <si>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</si>
  <si>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</si>
  <si>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</si>
  <si>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</si>
  <si>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</si>
  <si>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</si>
  <si>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</si>
  <si>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</si>
  <si>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</si>
  <si>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</si>
  <si>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</si>
  <si>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</si>
  <si>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</si>
  <si>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</si>
  <si>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</si>
  <si>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</si>
  <si>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</si>
  <si>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</si>
  <si>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</si>
  <si>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</si>
  <si>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</si>
  <si>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</si>
  <si>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</si>
  <si>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</si>
  <si>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</si>
  <si>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</si>
  <si>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</si>
  <si>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</si>
  <si>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</si>
  <si>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</si>
  <si>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</si>
  <si>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</si>
  <si>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</si>
  <si>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</si>
  <si>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</si>
  <si>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</si>
  <si>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</si>
  <si>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</si>
  <si>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</si>
  <si>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</si>
  <si>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</si>
  <si>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</si>
  <si>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</si>
  <si>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</si>
  <si>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</si>
  <si>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</si>
  <si>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</si>
  <si>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</si>
  <si>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</si>
  <si>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</si>
  <si>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</si>
  <si>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</si>
  <si>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</si>
  <si>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</si>
  <si>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</si>
  <si>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</si>
  <si>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</si>
  <si>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</si>
  <si>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</si>
  <si>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</si>
  <si>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</si>
  <si>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</si>
  <si>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</si>
  <si>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</si>
  <si>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</si>
  <si>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</si>
  <si>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</si>
  <si>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</si>
  <si>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</si>
  <si>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</si>
  <si>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</si>
  <si>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</si>
  <si>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</si>
  <si>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</si>
  <si>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</si>
  <si>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</si>
  <si>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</si>
  <si>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</si>
  <si>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</si>
  <si>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</si>
  <si>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</si>
  <si>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</si>
  <si>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</si>
  <si>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</si>
  <si>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</si>
  <si>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</si>
  <si>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</si>
  <si>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</si>
  <si>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</si>
  <si>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</si>
  <si>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</si>
  <si>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</si>
  <si>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</si>
  <si>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</si>
  <si>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</si>
  <si>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</si>
  <si>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</si>
  <si>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</si>
  <si>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</si>
  <si>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</si>
  <si>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</si>
  <si>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</si>
  <si>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</si>
  <si>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</si>
  <si>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</si>
  <si>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</si>
  <si>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</si>
  <si>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</si>
  <si>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</si>
  <si>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</si>
  <si>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</si>
  <si>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</si>
  <si>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</si>
  <si>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</si>
  <si>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</si>
  <si>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</si>
  <si>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</si>
  <si>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</si>
  <si>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</si>
  <si>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</si>
  <si>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</si>
  <si>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</si>
  <si>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</si>
  <si>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</si>
  <si>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</si>
  <si>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</si>
  <si>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</si>
  <si>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</si>
  <si>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</si>
  <si>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</si>
  <si>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</si>
  <si>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</si>
  <si>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</si>
  <si>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</si>
  <si>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</si>
  <si>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</si>
  <si>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</si>
  <si>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</si>
  <si>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</si>
  <si>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</si>
  <si>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</si>
  <si>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</si>
  <si>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</si>
  <si>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</si>
  <si>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</si>
  <si>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</si>
  <si>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</si>
  <si>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</si>
  <si>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</si>
  <si>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</si>
  <si>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</si>
  <si>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</si>
  <si>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</si>
  <si>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</si>
  <si>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</si>
  <si>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</si>
  <si>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</si>
  <si>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</si>
  <si>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</si>
  <si>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</si>
  <si>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</si>
  <si>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</si>
  <si>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</si>
  <si>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</si>
  <si>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</si>
  <si>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</si>
  <si>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</si>
  <si>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</si>
  <si>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</si>
  <si>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</si>
  <si>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</si>
  <si>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</si>
  <si>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</si>
  <si>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</si>
  <si>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</si>
  <si>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</si>
  <si>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</si>
  <si>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</si>
  <si>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</si>
  <si>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</si>
  <si>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</si>
  <si>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</si>
  <si>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</si>
  <si>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</si>
  <si>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</si>
  <si>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</si>
  <si>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</si>
  <si>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</si>
  <si>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</si>
  <si>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</si>
  <si>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</si>
  <si>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</si>
  <si>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</si>
  <si>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</si>
  <si>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</si>
  <si>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</si>
  <si>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</si>
  <si>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</si>
  <si>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</si>
  <si>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</si>
  <si>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</si>
  <si>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</si>
  <si>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</si>
  <si>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</si>
  <si>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</si>
  <si>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</si>
  <si>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</si>
  <si>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</si>
  <si>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</si>
  <si>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</si>
  <si>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</si>
  <si>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</si>
  <si>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</si>
  <si>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</si>
  <si>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</si>
  <si>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</si>
  <si>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</si>
  <si>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</si>
  <si>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</si>
  <si>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</si>
  <si>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</si>
  <si>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</si>
  <si>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</si>
  <si>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</si>
  <si>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</si>
  <si>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</si>
  <si>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</si>
  <si>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</si>
  <si>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</si>
  <si>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</si>
  <si>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</si>
  <si>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</si>
  <si>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</si>
  <si>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</si>
  <si>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</si>
  <si>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</si>
  <si>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</si>
  <si>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</si>
  <si>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</si>
  <si>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</si>
  <si>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</si>
  <si>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</si>
  <si>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</si>
  <si>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</si>
  <si>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</si>
  <si>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</si>
  <si>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</si>
  <si>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</si>
  <si>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</si>
  <si>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</si>
  <si>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</si>
  <si>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</si>
  <si>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</si>
  <si>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</si>
  <si>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</si>
  <si>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</si>
  <si>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</si>
  <si>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</si>
  <si>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</si>
  <si>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</si>
  <si>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</si>
  <si>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</si>
  <si>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</si>
  <si>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</si>
  <si>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</si>
  <si>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</si>
  <si>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</si>
  <si>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</si>
  <si>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</si>
  <si>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</si>
  <si>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</si>
  <si>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</si>
  <si>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</si>
  <si>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</si>
  <si>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</si>
  <si>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</si>
  <si>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</si>
  <si>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</si>
  <si>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</si>
  <si>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</si>
  <si>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</si>
  <si>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</si>
  <si>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</si>
  <si>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</si>
  <si>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</si>
  <si>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</si>
  <si>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</si>
  <si>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</si>
  <si>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</si>
  <si>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</si>
  <si>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</si>
  <si>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</si>
  <si>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</si>
  <si>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</si>
  <si>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</si>
  <si>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</si>
  <si>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</si>
  <si>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</si>
  <si>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</si>
  <si>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</si>
  <si>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</si>
  <si>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</si>
  <si>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</si>
  <si>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</si>
  <si>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</si>
  <si>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</si>
  <si>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</si>
  <si>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</si>
  <si>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</si>
  <si>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</si>
  <si>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</si>
  <si>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</si>
  <si>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</si>
  <si>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</si>
  <si>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</si>
  <si>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</si>
  <si>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</si>
  <si>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</si>
  <si>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</si>
  <si>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</si>
  <si>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</si>
  <si>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</si>
  <si>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</si>
  <si>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</si>
  <si>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</si>
  <si>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</si>
  <si>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</si>
  <si>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</si>
  <si>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</si>
  <si>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</si>
  <si>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</si>
  <si>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</si>
  <si>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</si>
  <si>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</si>
  <si>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</si>
  <si>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</si>
  <si>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</si>
  <si>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</si>
  <si>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</si>
  <si>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</si>
  <si>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</si>
  <si>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</si>
  <si>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</si>
  <si>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</si>
  <si>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</si>
  <si>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</si>
  <si>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</si>
  <si>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</si>
  <si>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</si>
  <si>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</si>
  <si>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</si>
  <si>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</si>
  <si>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</si>
  <si>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</si>
  <si>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</si>
  <si>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</si>
  <si>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</si>
  <si>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</si>
  <si>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</si>
  <si>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</si>
  <si>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</si>
  <si>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</si>
  <si>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</si>
  <si>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</si>
  <si>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</si>
  <si>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</si>
  <si>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</si>
  <si>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</si>
  <si>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</si>
  <si>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</si>
  <si>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</si>
  <si>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</si>
  <si>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</si>
  <si>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</si>
  <si>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</si>
  <si>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</si>
  <si>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</si>
  <si>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</si>
  <si>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</si>
  <si>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</si>
  <si>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</si>
  <si>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</si>
  <si>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</si>
  <si>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</si>
  <si>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</si>
  <si>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</si>
  <si>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</si>
  <si>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</si>
  <si>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</si>
  <si>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</si>
  <si>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</si>
  <si>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</si>
  <si>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</si>
  <si>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</si>
  <si>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</si>
  <si>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</si>
  <si>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</si>
  <si>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</si>
  <si>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</si>
  <si>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</si>
  <si>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</si>
  <si>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</si>
  <si>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</si>
  <si>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</si>
  <si>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</si>
  <si>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</si>
  <si>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</si>
  <si>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</si>
  <si>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</si>
  <si>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</si>
  <si>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</si>
  <si>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</si>
  <si>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</si>
  <si>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</si>
  <si>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</si>
  <si>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</si>
  <si>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</si>
  <si>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</si>
  <si>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</si>
  <si>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</si>
  <si>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</si>
  <si>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</si>
  <si>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</si>
  <si>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</si>
  <si>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</si>
  <si>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</si>
  <si>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</si>
  <si>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</si>
  <si>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</si>
  <si>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</si>
  <si>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</si>
  <si>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</si>
  <si>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</si>
  <si>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</si>
  <si>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</si>
  <si>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</si>
  <si>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</si>
  <si>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</si>
  <si>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</si>
  <si>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</si>
  <si>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</si>
  <si>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</si>
  <si>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</si>
  <si>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</si>
  <si>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</si>
  <si>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</si>
  <si>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</si>
  <si>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</si>
  <si>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</si>
  <si>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</si>
  <si>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</si>
  <si>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</si>
  <si>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</si>
  <si>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</si>
  <si>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</si>
  <si>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</si>
  <si>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</si>
  <si>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</si>
  <si>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</si>
  <si>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</si>
  <si>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</si>
  <si>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</si>
  <si>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</si>
  <si>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</si>
  <si>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</si>
  <si>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</si>
  <si>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</si>
  <si>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</si>
  <si>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</si>
  <si>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</si>
  <si>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</si>
  <si>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</si>
  <si>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</si>
  <si>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</si>
  <si>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</si>
  <si>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</si>
  <si>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</si>
  <si>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</si>
  <si>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</si>
  <si>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</si>
  <si>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</si>
  <si>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</si>
  <si>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</si>
  <si>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</si>
  <si>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</si>
  <si>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</si>
  <si>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</si>
  <si>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</si>
  <si>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</si>
  <si>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</si>
  <si>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</si>
  <si>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</si>
  <si>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</si>
  <si>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</si>
  <si>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</si>
  <si>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</si>
  <si>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</si>
  <si>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</si>
  <si>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</si>
  <si>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</si>
  <si>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</si>
  <si>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</si>
  <si>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</si>
  <si>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</si>
  <si>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</si>
  <si>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</si>
  <si>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</si>
  <si>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</si>
  <si>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</si>
  <si>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</si>
  <si>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</si>
  <si>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</si>
  <si>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</si>
  <si>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</si>
  <si>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</si>
  <si>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</si>
  <si>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</si>
  <si>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</si>
  <si>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</si>
  <si>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</si>
  <si>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</si>
  <si>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</si>
  <si>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</si>
  <si>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</si>
  <si>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</si>
  <si>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</si>
  <si>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</si>
  <si>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</si>
  <si>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</si>
  <si>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</si>
  <si>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</si>
  <si>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</si>
  <si>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</si>
  <si>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</si>
  <si>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</si>
  <si>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</si>
  <si>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</si>
  <si>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</si>
  <si>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</si>
  <si>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</si>
  <si>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</si>
  <si>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</si>
  <si>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</si>
  <si>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</si>
  <si>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</si>
  <si>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</si>
  <si>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</si>
  <si>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</si>
  <si>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</si>
  <si>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</si>
  <si>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</si>
  <si>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</si>
  <si>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</si>
  <si>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</si>
  <si>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</si>
  <si>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</si>
  <si>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</si>
  <si>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</si>
  <si>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</si>
  <si>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</si>
  <si>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</si>
  <si>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</si>
  <si>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</si>
  <si>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</si>
  <si>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</si>
  <si>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</si>
  <si>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</si>
  <si>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</si>
  <si>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</si>
  <si>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</si>
  <si>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</si>
  <si>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</si>
  <si>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</si>
  <si>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</si>
  <si>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</si>
  <si>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</si>
  <si>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</si>
  <si>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</si>
  <si>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</si>
  <si>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</si>
  <si>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</si>
  <si>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</si>
  <si>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</si>
  <si>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</si>
  <si>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</si>
  <si>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</si>
  <si>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</si>
  <si>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</si>
  <si>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</si>
  <si>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</si>
  <si>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</si>
  <si>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</si>
  <si>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</si>
  <si>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</si>
  <si>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</si>
  <si>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</si>
  <si>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</si>
  <si>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</si>
  <si>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</si>
  <si>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</si>
  <si>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</si>
  <si>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</si>
  <si>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</si>
  <si>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</si>
  <si>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</si>
  <si>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</si>
  <si>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</si>
  <si>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</si>
  <si>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</si>
  <si>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</si>
  <si>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</si>
  <si>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</si>
  <si>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</si>
  <si>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</si>
  <si>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</si>
  <si>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</si>
  <si>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</si>
  <si>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</si>
  <si>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</si>
  <si>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</si>
  <si>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</si>
  <si>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</si>
  <si>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</si>
  <si>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</si>
  <si>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</si>
  <si>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</si>
  <si>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</si>
  <si>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</si>
  <si>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</si>
  <si>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</si>
  <si>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</si>
  <si>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</si>
  <si>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</si>
  <si>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</si>
  <si>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</si>
  <si>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</si>
  <si>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</si>
  <si>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</si>
  <si>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</si>
  <si>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</si>
  <si>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</si>
  <si>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</si>
  <si>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</si>
  <si>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</si>
  <si>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</si>
  <si>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</si>
  <si>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</si>
  <si>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</si>
  <si>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</si>
  <si>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</si>
  <si>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SIO-040-PDT-002-f-001</t>
  </si>
  <si>
    <t>Riesgos, amenazas, vulnerabilidades, controles</t>
  </si>
  <si>
    <t>Agregar valor a la estrategia y procesos del DANE mediante la realización de actividades de control, evaluación y asesoría en el cumplimiento de los objetivos institucionales.</t>
  </si>
  <si>
    <t>Falta de competencia por parte del equipo evaluador</t>
  </si>
  <si>
    <t>Pérdida de credibilidad en el proceso de evaluación de la calidad estadística</t>
  </si>
  <si>
    <t>Informes de evaluación que no contribuyan al mejoramiento de las operaciones estadísticas desarrolladas por las entidades que conforman el SEN</t>
  </si>
  <si>
    <t>Armando Sánchez Guevara</t>
  </si>
  <si>
    <t>Asesor</t>
  </si>
  <si>
    <t>María del Pilar Gómez Arciniegas</t>
  </si>
  <si>
    <t>Wilman Gemberzon Guilombo</t>
  </si>
  <si>
    <t>Duvy Johanna Plazas</t>
  </si>
  <si>
    <t>Rolando Garnica Arias</t>
  </si>
  <si>
    <t>Carolina Osorio Gómez</t>
  </si>
  <si>
    <t>Viviana Marcela Marín</t>
  </si>
  <si>
    <t>Sandra Patricia Burgos Chaquer</t>
  </si>
  <si>
    <t>Coordinadora GIT Calidad estadística</t>
  </si>
  <si>
    <t>Profesional especializado</t>
  </si>
  <si>
    <t>Jefe Oficina de Control Interno</t>
  </si>
  <si>
    <t>Profesional universitario</t>
  </si>
  <si>
    <t>Contratista</t>
  </si>
  <si>
    <t>Baja oferta de personal calificado y experto para realizar auditorías de calidad al proceso estadístico</t>
  </si>
  <si>
    <t>Baja oferta de personal calificado y experto para entrenar expertos en evaluaciones de calidad al proceso estadístico</t>
  </si>
  <si>
    <t>En el caso supuesto de que no existieran controles, el equipo de trabajo considera que este riesgo podría ocurrir en la mayoría de circunstancias</t>
  </si>
  <si>
    <t>Verificar el perfil y competencia de los integrantes del equipo evaluador durante su proceso de contratación (competencias: experto temático, experto en proceso, experto estadístico, analista de base de datos y auditor líder)</t>
  </si>
  <si>
    <t>Consecución de nuevos candidatos en los diferentes roles</t>
  </si>
  <si>
    <t>Hojas de vida con soportes, estudios previos, verificación de requisitos (estas evidencias aplican cuando se presentan procesos de selección)
Formato criterio de competencia AIN-020-PDT-001-f-007</t>
  </si>
  <si>
    <t>Realizar sensibilización de la norma NTCPE 1000 y del proceso de evaluación</t>
  </si>
  <si>
    <t>Realizar nuevas actividades de apropiación de los conocimientos sobre la norma NTCPE 1000 y el proceso de evaluación</t>
  </si>
  <si>
    <t>Coordinador(a) GIT Calidad estadística y su equipo de trabajo</t>
  </si>
  <si>
    <t>Director(a) técnico(a) DIRPEN, Coordinador(a) GIT Promoción y Gestión de la Calidad Estadística, Coordinador(a) GIT Calidad estadística y sus equipos de trabajo</t>
  </si>
  <si>
    <t>Presentación, listas de asistencia y evaluación (estas evidencias aplican cuando se haya contratado el experto)</t>
  </si>
  <si>
    <t>Guía de consecución de expertos AIN-010-GUI-001</t>
  </si>
  <si>
    <t>Debilidades en la aplicación de criterios técnicos para el diligenciamento de los instrumentos de evaluación</t>
  </si>
  <si>
    <t>Evidencias de las reuniones de consolidación</t>
  </si>
  <si>
    <t>Realizar retroalimentación específica sobre los aspectos que sea necesario ajustar</t>
  </si>
  <si>
    <t>Procedimiento de evaluación de la calidad estadística AIN-020-PDT-001</t>
  </si>
  <si>
    <t>Verificar mediante reuniones de consolidación, el diligenciamiento adecuado de los instrumentos de evaluación</t>
  </si>
  <si>
    <t>Cambio en la normatividad relativa a control interno</t>
  </si>
  <si>
    <t>Debilidad en la priorización del universo de auditoría</t>
  </si>
  <si>
    <t>Limitado alcance del segumiento, evaluación y auditoria al Sistema de Control Interno (SCI)</t>
  </si>
  <si>
    <t>Pérdida de la oportunidad de mejora</t>
  </si>
  <si>
    <t>El evento ha ocurrido por lo menos una vez en los últimos cinco años.</t>
  </si>
  <si>
    <t>Jefe OCI y Equipo Auditor</t>
  </si>
  <si>
    <t>Comité Institucional de Coordinación del Control Interno - CICCI</t>
  </si>
  <si>
    <t>Jefe OCI y Auditor Asignado</t>
  </si>
  <si>
    <t>Verificar aplicación de los criterios de priorización del universo de auditoría, de acuerdo con la normatividad vigente</t>
  </si>
  <si>
    <t>Indagación y corrección de la omisión o error en la aplicación de los criterios de priorización establecidos</t>
  </si>
  <si>
    <t>Acta de reunión y priorización</t>
  </si>
  <si>
    <t>Revisar el alcance del PAAI, aprobarlo y hacerle seguimiento</t>
  </si>
  <si>
    <t>Ajustar el PAAI de acuerdo con las recomendaciones del CICCI</t>
  </si>
  <si>
    <t>Acta de reunión del CICCI
PAAI actualizado</t>
  </si>
  <si>
    <t>Verificar en mesa de trabajo, la calidad del informe preliminar de auditoria, evaluación o seguimiento de acuerdo con los requisitos establecidos e identificar omisión, imprecisión, error o inexactitud a corregir, en caso de que a ello haya lugar.</t>
  </si>
  <si>
    <t>Ajustar el informe.</t>
  </si>
  <si>
    <t>Acta de reunión</t>
  </si>
  <si>
    <t>Revisar en mesa de trabajo informe final de auditoria, evaluación o seguimiento con base en el resultado de la retroalimentación realizada con el auditado, la evidencia disponible y las conclusiones y recomendaciones previstas.</t>
  </si>
  <si>
    <t>Ajustar el informe final y el resumen ejecutivo de la auditoría.</t>
  </si>
  <si>
    <t>Resumen ejecutivo de la auditoría.</t>
  </si>
  <si>
    <t>AIN-010-PDT-003</t>
  </si>
  <si>
    <t>AIN-010-PDT-004</t>
  </si>
  <si>
    <t xml:space="preserve">Incumplimiento de los requsistos mínimos del informe de auditoria, evaluación o seguimiento </t>
  </si>
  <si>
    <t>Informe de auditoria, evaluación o seguimiento que no aporte o contribuya a la mejora continua del DANE</t>
  </si>
  <si>
    <t>Considerando la redefinición del mapa de procesos, el replanteamiento del objetivo del proceso y las bases conceptuales de riesgo, se determinó que los riesgos de gestión que se puede presentar en este proceso son: limitado alcance del segumiento, evaluación y auditoria al Sistema de Control Interno (SCI), informe de auditoria, evaluación o seguimiento que no aporte o contribuya a la mejora continua del DANE e informes de evaluación que no contribuyan al mejoramiento de las operaciones estadísticas desarrolladas por las entidades que conforman el SEN. Como resultado del análisis del contexto, se establecieron amenazas y vulnerabilidades como factores causales del riesgo. Así mismo se identificaron los controles que contribuyen a contrarrestar cada una de las vulnerabilidades identificadas, manteniendo así los riesgos residuales en un nivel de severidad aceptable.</t>
  </si>
  <si>
    <t>Pérdida de credibilidad en el proceso de evaluación institucional independiente
Información estadística de baja calidad producida por las entidaddes del SEN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</si>
</sst>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1"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
      <sz val="1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24">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40"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4"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32" fillId="0" borderId="1" xfId="0" applyFont="1" applyBorder="1" applyAlignment="1" applyProtection="1">
      <alignment horizontal="left" vertical="center" wrapText="1"/>
      <protection locked="0"/>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32" fillId="0" borderId="16" xfId="0" applyFont="1" applyBorder="1" applyAlignment="1" applyProtection="1">
      <alignment horizontal="center" vertical="center" wrapText="1"/>
      <protection hidden="1"/>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12" fillId="0" borderId="1" xfId="0" applyFont="1" applyBorder="1" applyAlignment="1" applyProtection="1">
      <alignment horizontal="left" vertical="top" wrapText="1"/>
      <protection locked="0"/>
    </xf>
    <xf numFmtId="0" fontId="11" fillId="0" borderId="1" xfId="0" applyFont="1" applyBorder="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 xfId="0" applyFont="1" applyFill="1" applyBorder="1" applyAlignment="1" applyProtection="1">
      <alignment horizontal="center" vertical="center" wrapText="1"/>
    </xf>
    <xf numFmtId="167" fontId="11" fillId="0" borderId="1" xfId="0" applyNumberFormat="1" applyFont="1" applyFill="1" applyBorder="1" applyAlignment="1" applyProtection="1">
      <alignment horizontal="center" vertical="center" wrapText="1"/>
      <protection locked="0"/>
    </xf>
    <xf numFmtId="164" fontId="12" fillId="0" borderId="55" xfId="0" applyNumberFormat="1" applyFont="1" applyBorder="1" applyAlignment="1" applyProtection="1">
      <alignment horizontal="center" vertical="center" wrapText="1"/>
      <protection hidden="1"/>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167" fontId="12" fillId="0" borderId="55"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167" fontId="11" fillId="0" borderId="55" xfId="0" applyNumberFormat="1" applyFont="1" applyFill="1" applyBorder="1" applyAlignment="1" applyProtection="1">
      <alignment horizontal="center" vertical="center" wrapText="1"/>
      <protection locked="0"/>
    </xf>
    <xf numFmtId="167" fontId="11" fillId="0" borderId="14" xfId="0" applyNumberFormat="1"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40" fillId="0" borderId="12" xfId="0" applyFont="1" applyBorder="1" applyAlignment="1" applyProtection="1">
      <alignment horizontal="center" vertical="center" wrapText="1"/>
      <protection locked="0"/>
    </xf>
    <xf numFmtId="0" fontId="40" fillId="0" borderId="13"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40" fillId="0" borderId="13"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wrapText="1"/>
      <protection locked="0"/>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11" fillId="17" borderId="14"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5" fillId="0" borderId="1" xfId="0"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6" fillId="0" borderId="17" xfId="0" applyFont="1" applyBorder="1" applyAlignment="1" applyProtection="1">
      <alignment horizontal="left"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locked="0"/>
    </xf>
    <xf numFmtId="164" fontId="6" fillId="0" borderId="1" xfId="0" applyNumberFormat="1" applyFont="1" applyFill="1" applyBorder="1" applyAlignment="1" applyProtection="1">
      <alignment horizontal="left"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18" fillId="18" borderId="1"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4" fillId="0" borderId="21"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38" fillId="0" borderId="10" xfId="0" applyFont="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7">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D9D9D9"/>
      <color rgb="FFFF9933"/>
      <color rgb="FFB6004B"/>
      <color rgb="FF990033"/>
      <color rgb="FF8D143D"/>
      <color rgb="FFD9FFFF"/>
      <color rgb="FFFF0000"/>
      <color rgb="FFB9257D"/>
      <color rgb="FFCC3399"/>
      <color rgb="FF35B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zoomScale="86" zoomScaleNormal="86" workbookViewId="0">
      <selection sqref="A1:B2"/>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18"/>
      <c r="B1" s="218"/>
      <c r="C1" s="219" t="s">
        <v>324</v>
      </c>
      <c r="D1" s="219"/>
      <c r="E1" s="219"/>
      <c r="F1" s="219"/>
      <c r="G1" s="219"/>
      <c r="H1" s="219"/>
      <c r="I1" s="219"/>
      <c r="J1" s="219"/>
      <c r="K1" s="219"/>
      <c r="L1" s="219"/>
      <c r="M1" s="219"/>
      <c r="N1" s="219"/>
      <c r="O1" s="219"/>
      <c r="P1" s="219"/>
      <c r="Q1" s="46" t="s">
        <v>197</v>
      </c>
      <c r="R1" s="220" t="s">
        <v>676</v>
      </c>
      <c r="S1" s="221"/>
    </row>
    <row r="2" spans="1:19" ht="26.25" customHeight="1" x14ac:dyDescent="0.25">
      <c r="A2" s="218"/>
      <c r="B2" s="218"/>
      <c r="C2" s="219"/>
      <c r="D2" s="219"/>
      <c r="E2" s="219"/>
      <c r="F2" s="219"/>
      <c r="G2" s="219"/>
      <c r="H2" s="219"/>
      <c r="I2" s="219"/>
      <c r="J2" s="219"/>
      <c r="K2" s="219"/>
      <c r="L2" s="219"/>
      <c r="M2" s="219"/>
      <c r="N2" s="219"/>
      <c r="O2" s="219"/>
      <c r="P2" s="219"/>
      <c r="Q2" s="46" t="s">
        <v>198</v>
      </c>
      <c r="R2" s="220">
        <v>8</v>
      </c>
      <c r="S2" s="221"/>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22" t="s">
        <v>398</v>
      </c>
      <c r="B4" s="222"/>
      <c r="C4" s="222"/>
      <c r="D4" s="222"/>
      <c r="E4" s="222"/>
      <c r="F4" s="222"/>
      <c r="G4" s="222"/>
      <c r="H4" s="223"/>
      <c r="I4" s="223"/>
      <c r="J4" s="50"/>
      <c r="K4" s="223" t="s">
        <v>199</v>
      </c>
      <c r="L4" s="222"/>
      <c r="M4" s="222"/>
      <c r="N4" s="222"/>
      <c r="O4" s="222"/>
      <c r="P4" s="222"/>
      <c r="Q4" s="222"/>
      <c r="R4" s="222"/>
      <c r="S4" s="222"/>
    </row>
    <row r="5" spans="1:19" s="51" customFormat="1" ht="49.5" customHeight="1" x14ac:dyDescent="0.25">
      <c r="A5" s="224" t="s">
        <v>200</v>
      </c>
      <c r="B5" s="224"/>
      <c r="C5" s="224"/>
      <c r="D5" s="225" t="s">
        <v>163</v>
      </c>
      <c r="E5" s="225"/>
      <c r="F5" s="225"/>
      <c r="G5" s="225"/>
      <c r="H5" s="225"/>
      <c r="I5" s="225"/>
      <c r="K5" s="222" t="s">
        <v>201</v>
      </c>
      <c r="L5" s="222"/>
      <c r="M5" s="222"/>
      <c r="N5" s="222" t="s">
        <v>202</v>
      </c>
      <c r="O5" s="222"/>
      <c r="P5" s="222"/>
      <c r="Q5" s="222" t="s">
        <v>203</v>
      </c>
      <c r="R5" s="222"/>
      <c r="S5" s="222"/>
    </row>
    <row r="6" spans="1:19" s="51" customFormat="1" ht="49.5" customHeight="1" x14ac:dyDescent="0.25">
      <c r="A6" s="224" t="s">
        <v>204</v>
      </c>
      <c r="B6" s="224"/>
      <c r="C6" s="224"/>
      <c r="D6" s="225" t="s">
        <v>179</v>
      </c>
      <c r="E6" s="225"/>
      <c r="F6" s="225"/>
      <c r="G6" s="225"/>
      <c r="H6" s="225"/>
      <c r="I6" s="225"/>
      <c r="K6" s="217" t="s">
        <v>684</v>
      </c>
      <c r="L6" s="217"/>
      <c r="M6" s="217"/>
      <c r="N6" s="217" t="s">
        <v>214</v>
      </c>
      <c r="O6" s="217"/>
      <c r="P6" s="217"/>
      <c r="Q6" s="217" t="s">
        <v>691</v>
      </c>
      <c r="R6" s="217"/>
      <c r="S6" s="217"/>
    </row>
    <row r="7" spans="1:19" s="51" customFormat="1" ht="49.5" customHeight="1" x14ac:dyDescent="0.25">
      <c r="A7" s="224" t="s">
        <v>674</v>
      </c>
      <c r="B7" s="224"/>
      <c r="C7" s="224"/>
      <c r="D7" s="225" t="s">
        <v>114</v>
      </c>
      <c r="E7" s="225"/>
      <c r="F7" s="225"/>
      <c r="G7" s="225"/>
      <c r="H7" s="225"/>
      <c r="I7" s="225"/>
      <c r="K7" s="217" t="s">
        <v>685</v>
      </c>
      <c r="L7" s="217"/>
      <c r="M7" s="217"/>
      <c r="N7" s="217" t="s">
        <v>214</v>
      </c>
      <c r="O7" s="217"/>
      <c r="P7" s="217"/>
      <c r="Q7" s="217" t="s">
        <v>692</v>
      </c>
      <c r="R7" s="217"/>
      <c r="S7" s="217"/>
    </row>
    <row r="8" spans="1:19" s="51" customFormat="1" ht="49.5" customHeight="1" x14ac:dyDescent="0.25">
      <c r="A8" s="226" t="s">
        <v>675</v>
      </c>
      <c r="B8" s="227"/>
      <c r="C8" s="228"/>
      <c r="D8" s="232" t="s">
        <v>678</v>
      </c>
      <c r="E8" s="233"/>
      <c r="F8" s="233"/>
      <c r="G8" s="233"/>
      <c r="H8" s="233"/>
      <c r="I8" s="234"/>
      <c r="K8" s="217" t="s">
        <v>686</v>
      </c>
      <c r="L8" s="217"/>
      <c r="M8" s="217"/>
      <c r="N8" s="217" t="s">
        <v>7</v>
      </c>
      <c r="O8" s="217"/>
      <c r="P8" s="217"/>
      <c r="Q8" s="217" t="s">
        <v>693</v>
      </c>
      <c r="R8" s="217"/>
      <c r="S8" s="217"/>
    </row>
    <row r="9" spans="1:19" s="51" customFormat="1" ht="49.5" customHeight="1" x14ac:dyDescent="0.25">
      <c r="A9" s="229"/>
      <c r="B9" s="230"/>
      <c r="C9" s="231"/>
      <c r="D9" s="235"/>
      <c r="E9" s="236"/>
      <c r="F9" s="236"/>
      <c r="G9" s="236"/>
      <c r="H9" s="236"/>
      <c r="I9" s="237"/>
      <c r="K9" s="217" t="s">
        <v>682</v>
      </c>
      <c r="L9" s="217"/>
      <c r="M9" s="217"/>
      <c r="N9" s="217" t="s">
        <v>7</v>
      </c>
      <c r="O9" s="217"/>
      <c r="P9" s="217"/>
      <c r="Q9" s="217" t="s">
        <v>683</v>
      </c>
      <c r="R9" s="217"/>
      <c r="S9" s="217"/>
    </row>
    <row r="10" spans="1:19" s="51" customFormat="1" ht="49.5" customHeight="1" x14ac:dyDescent="0.25">
      <c r="A10" s="224" t="s">
        <v>438</v>
      </c>
      <c r="B10" s="224"/>
      <c r="C10" s="224"/>
      <c r="D10" s="225" t="s">
        <v>114</v>
      </c>
      <c r="E10" s="225"/>
      <c r="F10" s="225"/>
      <c r="G10" s="225"/>
      <c r="H10" s="225"/>
      <c r="I10" s="225"/>
      <c r="K10" s="217" t="s">
        <v>687</v>
      </c>
      <c r="L10" s="217"/>
      <c r="M10" s="217"/>
      <c r="N10" s="217" t="s">
        <v>4</v>
      </c>
      <c r="O10" s="217"/>
      <c r="P10" s="217"/>
      <c r="Q10" s="217" t="s">
        <v>692</v>
      </c>
      <c r="R10" s="217"/>
      <c r="S10" s="217"/>
    </row>
    <row r="11" spans="1:19" s="51" customFormat="1" ht="49.5" customHeight="1" x14ac:dyDescent="0.25">
      <c r="A11" s="222" t="s">
        <v>205</v>
      </c>
      <c r="B11" s="222"/>
      <c r="C11" s="222"/>
      <c r="D11" s="222"/>
      <c r="E11" s="222"/>
      <c r="F11" s="222"/>
      <c r="G11" s="222"/>
      <c r="H11" s="222"/>
      <c r="I11" s="222"/>
      <c r="K11" s="217" t="s">
        <v>688</v>
      </c>
      <c r="L11" s="217"/>
      <c r="M11" s="217"/>
      <c r="N11" s="217" t="s">
        <v>4</v>
      </c>
      <c r="O11" s="217"/>
      <c r="P11" s="217"/>
      <c r="Q11" s="217" t="s">
        <v>694</v>
      </c>
      <c r="R11" s="217"/>
      <c r="S11" s="217"/>
    </row>
    <row r="12" spans="1:19" s="51" customFormat="1" ht="49.5" customHeight="1" x14ac:dyDescent="0.25">
      <c r="A12" s="52"/>
      <c r="B12" s="53"/>
      <c r="C12" s="53"/>
      <c r="D12" s="53"/>
      <c r="E12" s="53"/>
      <c r="F12" s="53"/>
      <c r="G12" s="53"/>
      <c r="H12" s="53"/>
      <c r="I12" s="54"/>
      <c r="K12" s="217" t="s">
        <v>689</v>
      </c>
      <c r="L12" s="217"/>
      <c r="M12" s="217"/>
      <c r="N12" s="217" t="s">
        <v>4</v>
      </c>
      <c r="O12" s="217"/>
      <c r="P12" s="217"/>
      <c r="Q12" s="217" t="s">
        <v>695</v>
      </c>
      <c r="R12" s="217"/>
      <c r="S12" s="217"/>
    </row>
    <row r="13" spans="1:19" s="51" customFormat="1" ht="49.5" customHeight="1" x14ac:dyDescent="0.25">
      <c r="A13" s="52"/>
      <c r="B13" s="53"/>
      <c r="C13" s="53"/>
      <c r="D13" s="53"/>
      <c r="E13" s="53"/>
      <c r="F13" s="53"/>
      <c r="G13" s="53"/>
      <c r="H13" s="53"/>
      <c r="I13" s="54"/>
      <c r="K13" s="217" t="s">
        <v>690</v>
      </c>
      <c r="L13" s="217"/>
      <c r="M13" s="217"/>
      <c r="N13" s="217" t="s">
        <v>4</v>
      </c>
      <c r="O13" s="217"/>
      <c r="P13" s="217"/>
      <c r="Q13" s="217" t="s">
        <v>692</v>
      </c>
      <c r="R13" s="217"/>
      <c r="S13" s="217"/>
    </row>
    <row r="14" spans="1:19" s="51" customFormat="1" ht="49.5" customHeight="1" x14ac:dyDescent="0.25">
      <c r="A14" s="52"/>
      <c r="B14" s="53"/>
      <c r="C14" s="53"/>
      <c r="D14" s="53"/>
      <c r="E14" s="53"/>
      <c r="F14" s="53"/>
      <c r="G14" s="53"/>
      <c r="H14" s="53"/>
      <c r="I14" s="54"/>
      <c r="K14" s="217"/>
      <c r="L14" s="217"/>
      <c r="M14" s="217"/>
      <c r="N14" s="217"/>
      <c r="O14" s="217"/>
      <c r="P14" s="217"/>
      <c r="Q14" s="217"/>
      <c r="R14" s="217"/>
      <c r="S14" s="217"/>
    </row>
    <row r="15" spans="1:19" s="51" customFormat="1" ht="49.5" customHeight="1" x14ac:dyDescent="0.25">
      <c r="A15" s="52"/>
      <c r="B15" s="53"/>
      <c r="C15" s="53"/>
      <c r="D15" s="53"/>
      <c r="E15" s="53"/>
      <c r="F15" s="53"/>
      <c r="G15" s="53"/>
      <c r="H15" s="53"/>
      <c r="I15" s="54"/>
      <c r="K15" s="217"/>
      <c r="L15" s="217"/>
      <c r="M15" s="217"/>
      <c r="N15" s="217"/>
      <c r="O15" s="217"/>
      <c r="P15" s="217"/>
      <c r="Q15" s="217"/>
      <c r="R15" s="217"/>
      <c r="S15" s="217"/>
    </row>
    <row r="16" spans="1:19" s="51" customFormat="1" ht="49.5" customHeight="1" x14ac:dyDescent="0.25">
      <c r="A16" s="52"/>
      <c r="B16" s="53"/>
      <c r="C16" s="53"/>
      <c r="D16" s="53"/>
      <c r="E16" s="53"/>
      <c r="F16" s="53"/>
      <c r="G16" s="53"/>
      <c r="H16" s="53"/>
      <c r="I16" s="54"/>
      <c r="K16" s="217"/>
      <c r="L16" s="217"/>
      <c r="M16" s="217"/>
      <c r="N16" s="217"/>
      <c r="O16" s="217"/>
      <c r="P16" s="217"/>
      <c r="Q16" s="217"/>
      <c r="R16" s="217"/>
      <c r="S16" s="217"/>
    </row>
    <row r="17" spans="1:19" s="51" customFormat="1" ht="49.5" customHeight="1" x14ac:dyDescent="0.25">
      <c r="A17" s="52"/>
      <c r="B17" s="53"/>
      <c r="C17" s="53"/>
      <c r="D17" s="53"/>
      <c r="E17" s="53"/>
      <c r="F17" s="53"/>
      <c r="G17" s="53"/>
      <c r="H17" s="53"/>
      <c r="I17" s="54"/>
      <c r="K17" s="217"/>
      <c r="L17" s="217"/>
      <c r="M17" s="217"/>
      <c r="N17" s="217"/>
      <c r="O17" s="217"/>
      <c r="P17" s="217"/>
      <c r="Q17" s="217"/>
      <c r="R17" s="217"/>
      <c r="S17" s="217"/>
    </row>
    <row r="18" spans="1:19" s="51" customFormat="1" ht="49.5" customHeight="1" x14ac:dyDescent="0.25">
      <c r="A18" s="52"/>
      <c r="B18" s="53"/>
      <c r="C18" s="53"/>
      <c r="D18" s="53"/>
      <c r="E18" s="53"/>
      <c r="F18" s="53"/>
      <c r="G18" s="53"/>
      <c r="H18" s="53"/>
      <c r="I18" s="54"/>
      <c r="K18" s="217"/>
      <c r="L18" s="217"/>
      <c r="M18" s="217"/>
      <c r="N18" s="217"/>
      <c r="O18" s="217"/>
      <c r="P18" s="217"/>
      <c r="Q18" s="217"/>
      <c r="R18" s="217"/>
      <c r="S18" s="217"/>
    </row>
    <row r="19" spans="1:19" s="51" customFormat="1" ht="49.5" customHeight="1" x14ac:dyDescent="0.25">
      <c r="A19" s="52"/>
      <c r="B19" s="53"/>
      <c r="C19" s="55"/>
      <c r="D19" s="55"/>
      <c r="E19" s="55"/>
      <c r="F19" s="55"/>
      <c r="G19" s="55"/>
      <c r="H19" s="53"/>
      <c r="I19" s="54"/>
      <c r="K19" s="217"/>
      <c r="L19" s="217"/>
      <c r="M19" s="217"/>
      <c r="N19" s="217"/>
      <c r="O19" s="217"/>
      <c r="P19" s="217"/>
      <c r="Q19" s="217"/>
      <c r="R19" s="217"/>
      <c r="S19" s="217"/>
    </row>
    <row r="20" spans="1:19" s="51" customFormat="1" ht="49.5" customHeight="1" x14ac:dyDescent="0.25">
      <c r="A20" s="52"/>
      <c r="B20" s="53"/>
      <c r="C20" s="53"/>
      <c r="D20" s="53"/>
      <c r="E20" s="53"/>
      <c r="F20" s="53"/>
      <c r="G20" s="53"/>
      <c r="H20" s="53"/>
      <c r="I20" s="54"/>
      <c r="K20" s="217"/>
      <c r="L20" s="217"/>
      <c r="M20" s="217"/>
      <c r="N20" s="217"/>
      <c r="O20" s="217"/>
      <c r="P20" s="217"/>
      <c r="Q20" s="217"/>
      <c r="R20" s="217"/>
      <c r="S20" s="217"/>
    </row>
    <row r="21" spans="1:19" s="51" customFormat="1" ht="49.5" customHeight="1" x14ac:dyDescent="0.25">
      <c r="A21" s="52"/>
      <c r="B21" s="53"/>
      <c r="C21" s="239" t="s">
        <v>206</v>
      </c>
      <c r="D21" s="240"/>
      <c r="E21" s="241">
        <v>44265</v>
      </c>
      <c r="F21" s="241"/>
      <c r="G21" s="242"/>
      <c r="H21" s="53"/>
      <c r="I21" s="54"/>
      <c r="K21" s="217"/>
      <c r="L21" s="217"/>
      <c r="M21" s="217"/>
      <c r="N21" s="217"/>
      <c r="O21" s="217"/>
      <c r="P21" s="217"/>
      <c r="Q21" s="217"/>
      <c r="R21" s="217"/>
      <c r="S21" s="217"/>
    </row>
    <row r="22" spans="1:19" s="51" customFormat="1" ht="49.5" customHeight="1" x14ac:dyDescent="0.25">
      <c r="A22" s="56"/>
      <c r="B22" s="57"/>
      <c r="C22" s="57"/>
      <c r="D22" s="57"/>
      <c r="E22" s="238"/>
      <c r="F22" s="238"/>
      <c r="G22" s="238"/>
      <c r="H22" s="57"/>
      <c r="I22" s="58"/>
      <c r="K22" s="217"/>
      <c r="L22" s="217"/>
      <c r="M22" s="217"/>
      <c r="N22" s="217"/>
      <c r="O22" s="217"/>
      <c r="P22" s="217"/>
      <c r="Q22" s="217"/>
      <c r="R22" s="217"/>
      <c r="S22" s="217"/>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K16:M16"/>
    <mergeCell ref="N16:P16"/>
    <mergeCell ref="Q16:S16"/>
    <mergeCell ref="K13:M13"/>
    <mergeCell ref="N13:P13"/>
    <mergeCell ref="Q13:S13"/>
    <mergeCell ref="K14:M14"/>
    <mergeCell ref="N14:P14"/>
    <mergeCell ref="Q14:S14"/>
    <mergeCell ref="K15:M15"/>
    <mergeCell ref="N15:P15"/>
    <mergeCell ref="Q15:S15"/>
    <mergeCell ref="C21:D21"/>
    <mergeCell ref="E21:G21"/>
    <mergeCell ref="K21:M21"/>
    <mergeCell ref="N21:P21"/>
    <mergeCell ref="Q21:S2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K12:M12"/>
    <mergeCell ref="N12:P12"/>
    <mergeCell ref="Q12:S12"/>
    <mergeCell ref="N11:P11"/>
    <mergeCell ref="N8:P8"/>
    <mergeCell ref="Q8:S8"/>
    <mergeCell ref="K9:M9"/>
    <mergeCell ref="N9:P9"/>
    <mergeCell ref="Q9:S9"/>
    <mergeCell ref="N10:P10"/>
    <mergeCell ref="Q10:S10"/>
    <mergeCell ref="Q11:S11"/>
    <mergeCell ref="D7:I7"/>
    <mergeCell ref="A11:I11"/>
    <mergeCell ref="K11:M11"/>
    <mergeCell ref="A5:C5"/>
    <mergeCell ref="D5:I5"/>
    <mergeCell ref="K5:M5"/>
    <mergeCell ref="A8:C9"/>
    <mergeCell ref="D8:I9"/>
    <mergeCell ref="K8:M8"/>
    <mergeCell ref="K7:M7"/>
    <mergeCell ref="A10:C10"/>
    <mergeCell ref="K10:M10"/>
    <mergeCell ref="D10:I10"/>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89" zoomScaleNormal="89" workbookViewId="0">
      <selection sqref="A1:B1"/>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417"/>
      <c r="B1" s="418"/>
      <c r="C1" s="419" t="s">
        <v>245</v>
      </c>
      <c r="D1" s="420"/>
      <c r="E1" s="420"/>
      <c r="F1" s="420"/>
      <c r="G1" s="420"/>
      <c r="H1" s="420"/>
      <c r="I1" s="420"/>
      <c r="J1" s="420"/>
      <c r="K1" s="420"/>
      <c r="L1" s="420"/>
      <c r="M1" s="420"/>
      <c r="N1" s="420"/>
      <c r="O1" s="420"/>
      <c r="P1" s="420"/>
      <c r="Q1" s="420"/>
      <c r="R1" s="420"/>
      <c r="S1" s="420"/>
      <c r="T1" s="420"/>
      <c r="U1" s="420"/>
      <c r="V1" s="420"/>
      <c r="W1" s="420"/>
      <c r="X1" s="420"/>
      <c r="Y1" s="420"/>
      <c r="Z1" s="421"/>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422" t="s">
        <v>246</v>
      </c>
      <c r="B3" s="423"/>
      <c r="C3" s="423"/>
      <c r="D3" s="423"/>
      <c r="E3" s="423"/>
      <c r="F3" s="423"/>
      <c r="G3" s="423"/>
      <c r="H3" s="423"/>
      <c r="I3" s="423"/>
      <c r="J3" s="423"/>
      <c r="K3" s="423"/>
      <c r="L3" s="423"/>
      <c r="M3" s="423"/>
      <c r="N3" s="423"/>
      <c r="O3" s="423"/>
      <c r="P3" s="423"/>
      <c r="Q3" s="423"/>
      <c r="R3" s="423"/>
      <c r="S3" s="423"/>
      <c r="T3" s="423"/>
      <c r="U3" s="423"/>
      <c r="V3" s="423"/>
      <c r="W3" s="423"/>
      <c r="X3" s="423"/>
      <c r="Y3" s="423"/>
      <c r="Z3" s="424"/>
    </row>
    <row r="4" spans="1:31" s="80" customFormat="1" ht="24.95" customHeight="1" x14ac:dyDescent="0.25">
      <c r="A4" s="425" t="s">
        <v>8</v>
      </c>
      <c r="B4" s="426"/>
      <c r="C4" s="426"/>
      <c r="D4" s="427"/>
      <c r="E4" s="425" t="s">
        <v>98</v>
      </c>
      <c r="F4" s="426"/>
      <c r="G4" s="426"/>
      <c r="H4" s="426"/>
      <c r="I4" s="427"/>
      <c r="J4" s="431" t="s">
        <v>247</v>
      </c>
      <c r="K4" s="431"/>
      <c r="L4" s="431"/>
      <c r="M4" s="431"/>
      <c r="N4" s="431"/>
      <c r="O4" s="431"/>
      <c r="P4" s="431"/>
      <c r="Q4" s="431"/>
      <c r="R4" s="431"/>
      <c r="S4" s="431"/>
      <c r="T4" s="431"/>
      <c r="U4" s="431"/>
      <c r="V4" s="431"/>
      <c r="W4" s="431"/>
      <c r="X4" s="431"/>
      <c r="Y4" s="432" t="s">
        <v>248</v>
      </c>
      <c r="Z4" s="434" t="s">
        <v>30</v>
      </c>
      <c r="AA4" s="81"/>
      <c r="AB4" s="81"/>
      <c r="AC4" s="81"/>
      <c r="AD4" s="81"/>
      <c r="AE4" s="81"/>
    </row>
    <row r="5" spans="1:31" s="80" customFormat="1" ht="180" customHeight="1" x14ac:dyDescent="0.25">
      <c r="A5" s="425"/>
      <c r="B5" s="426"/>
      <c r="C5" s="426"/>
      <c r="D5" s="427"/>
      <c r="E5" s="425"/>
      <c r="F5" s="426"/>
      <c r="G5" s="426"/>
      <c r="H5" s="426"/>
      <c r="I5" s="427"/>
      <c r="J5" s="435" t="s">
        <v>390</v>
      </c>
      <c r="K5" s="435"/>
      <c r="L5" s="435" t="s">
        <v>249</v>
      </c>
      <c r="M5" s="435"/>
      <c r="N5" s="435" t="s">
        <v>250</v>
      </c>
      <c r="O5" s="435"/>
      <c r="P5" s="435" t="s">
        <v>251</v>
      </c>
      <c r="Q5" s="435"/>
      <c r="R5" s="435" t="s">
        <v>389</v>
      </c>
      <c r="S5" s="435"/>
      <c r="T5" s="435" t="s">
        <v>394</v>
      </c>
      <c r="U5" s="435"/>
      <c r="V5" s="435" t="s">
        <v>252</v>
      </c>
      <c r="W5" s="435"/>
      <c r="X5" s="435"/>
      <c r="Y5" s="432"/>
      <c r="Z5" s="434"/>
      <c r="AA5" s="81"/>
      <c r="AB5" s="81"/>
      <c r="AC5" s="81"/>
      <c r="AD5" s="81"/>
      <c r="AE5" s="81"/>
    </row>
    <row r="6" spans="1:31" s="80" customFormat="1" ht="108" customHeight="1" x14ac:dyDescent="0.25">
      <c r="A6" s="425"/>
      <c r="B6" s="426"/>
      <c r="C6" s="426"/>
      <c r="D6" s="427"/>
      <c r="E6" s="425"/>
      <c r="F6" s="426"/>
      <c r="G6" s="426"/>
      <c r="H6" s="426"/>
      <c r="I6" s="427"/>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32"/>
      <c r="Z6" s="434"/>
      <c r="AA6" s="83"/>
      <c r="AB6" s="83"/>
      <c r="AC6" s="83"/>
      <c r="AD6" s="83"/>
      <c r="AE6" s="83"/>
    </row>
    <row r="7" spans="1:31" s="80" customFormat="1" ht="21" customHeight="1" x14ac:dyDescent="0.25">
      <c r="A7" s="428"/>
      <c r="B7" s="429"/>
      <c r="C7" s="429"/>
      <c r="D7" s="430"/>
      <c r="E7" s="428"/>
      <c r="F7" s="429"/>
      <c r="G7" s="429"/>
      <c r="H7" s="429"/>
      <c r="I7" s="430"/>
      <c r="J7" s="182">
        <v>15</v>
      </c>
      <c r="K7" s="182">
        <v>0</v>
      </c>
      <c r="L7" s="182">
        <v>15</v>
      </c>
      <c r="M7" s="182">
        <v>0</v>
      </c>
      <c r="N7" s="182">
        <v>15</v>
      </c>
      <c r="O7" s="182">
        <v>0</v>
      </c>
      <c r="P7" s="182">
        <v>15</v>
      </c>
      <c r="Q7" s="182">
        <v>10</v>
      </c>
      <c r="R7" s="182">
        <v>15</v>
      </c>
      <c r="S7" s="182">
        <v>0</v>
      </c>
      <c r="T7" s="182">
        <v>15</v>
      </c>
      <c r="U7" s="182">
        <v>0</v>
      </c>
      <c r="V7" s="182">
        <v>10</v>
      </c>
      <c r="W7" s="182">
        <v>5</v>
      </c>
      <c r="X7" s="182">
        <v>0</v>
      </c>
      <c r="Y7" s="433"/>
      <c r="Z7" s="434"/>
      <c r="AA7" s="84"/>
      <c r="AB7" s="84"/>
      <c r="AC7" s="84"/>
      <c r="AD7" s="84"/>
    </row>
    <row r="8" spans="1:31" ht="66" customHeight="1" x14ac:dyDescent="0.25">
      <c r="A8" s="408" t="str">
        <f>'MAPA RIESGOS GESTION'!E10</f>
        <v>Limitado alcance del segumiento, evaluación y auditoria al Sistema de Control Interno (SCI)</v>
      </c>
      <c r="B8" s="409"/>
      <c r="C8" s="409"/>
      <c r="D8" s="410"/>
      <c r="E8" s="405" t="str">
        <f>'MAPA RIESGOS GESTION'!Q10</f>
        <v>Verificar aplicación de los criterios de priorización del universo de auditoría, de acuerdo con la normatividad vigente</v>
      </c>
      <c r="F8" s="406"/>
      <c r="G8" s="406"/>
      <c r="H8" s="406"/>
      <c r="I8" s="407"/>
      <c r="J8" s="402">
        <v>15</v>
      </c>
      <c r="K8" s="403"/>
      <c r="L8" s="402">
        <v>15</v>
      </c>
      <c r="M8" s="403"/>
      <c r="N8" s="402">
        <v>15</v>
      </c>
      <c r="O8" s="403"/>
      <c r="P8" s="402">
        <v>15</v>
      </c>
      <c r="Q8" s="403"/>
      <c r="R8" s="402">
        <v>15</v>
      </c>
      <c r="S8" s="403"/>
      <c r="T8" s="402">
        <v>15</v>
      </c>
      <c r="U8" s="403"/>
      <c r="V8" s="402">
        <v>10</v>
      </c>
      <c r="W8" s="404"/>
      <c r="X8" s="403"/>
      <c r="Y8" s="183">
        <f>IF(AND(J8="",L8="",N8="",P8="",R8="",T8="",V8=""),"",SUM(J8:X8))</f>
        <v>100</v>
      </c>
      <c r="Z8" s="183" t="str">
        <f>IF(Y8="","",IF(Y8&gt;=96,"Fuerte",IF(Y8&gt;=86,"Moderado",IF(Y8&gt;=0,"Débil",""))))</f>
        <v>Fuerte</v>
      </c>
    </row>
    <row r="9" spans="1:31" ht="66" customHeight="1" x14ac:dyDescent="0.25">
      <c r="A9" s="411"/>
      <c r="B9" s="412"/>
      <c r="C9" s="412"/>
      <c r="D9" s="413"/>
      <c r="E9" s="405" t="str">
        <f>'MAPA RIESGOS GESTION'!Q11</f>
        <v>Revisar el alcance del PAAI, aprobarlo y hacerle seguimiento</v>
      </c>
      <c r="F9" s="406"/>
      <c r="G9" s="406"/>
      <c r="H9" s="406"/>
      <c r="I9" s="407"/>
      <c r="J9" s="402">
        <v>15</v>
      </c>
      <c r="K9" s="403"/>
      <c r="L9" s="402">
        <v>15</v>
      </c>
      <c r="M9" s="403"/>
      <c r="N9" s="402">
        <v>15</v>
      </c>
      <c r="O9" s="403"/>
      <c r="P9" s="402">
        <v>15</v>
      </c>
      <c r="Q9" s="403"/>
      <c r="R9" s="402">
        <v>15</v>
      </c>
      <c r="S9" s="403"/>
      <c r="T9" s="402">
        <v>15</v>
      </c>
      <c r="U9" s="403"/>
      <c r="V9" s="402">
        <v>10</v>
      </c>
      <c r="W9" s="404"/>
      <c r="X9" s="403"/>
      <c r="Y9" s="183">
        <f t="shared" ref="Y9:Y76" si="0">IF(AND(J9="",L9="",N9="",P9="",R9="",T9="",V9=""),"",SUM(J9:X9))</f>
        <v>100</v>
      </c>
      <c r="Z9" s="183" t="str">
        <f t="shared" ref="Z9:Z76" si="1">IF(Y9="","",IF(Y9&gt;=96,"Fuerte",IF(Y9&gt;=86,"Moderado",IF(Y9&gt;=0,"Débil",""))))</f>
        <v>Fuerte</v>
      </c>
    </row>
    <row r="10" spans="1:31" ht="66" customHeight="1" x14ac:dyDescent="0.25">
      <c r="A10" s="411"/>
      <c r="B10" s="412"/>
      <c r="C10" s="412"/>
      <c r="D10" s="413"/>
      <c r="E10" s="405">
        <f>'MAPA RIESGOS GESTION'!Q12</f>
        <v>0</v>
      </c>
      <c r="F10" s="406"/>
      <c r="G10" s="406"/>
      <c r="H10" s="406"/>
      <c r="I10" s="407"/>
      <c r="J10" s="402"/>
      <c r="K10" s="403"/>
      <c r="L10" s="402"/>
      <c r="M10" s="403"/>
      <c r="N10" s="402"/>
      <c r="O10" s="403"/>
      <c r="P10" s="402"/>
      <c r="Q10" s="403"/>
      <c r="R10" s="402"/>
      <c r="S10" s="403"/>
      <c r="T10" s="402"/>
      <c r="U10" s="403"/>
      <c r="V10" s="402"/>
      <c r="W10" s="404"/>
      <c r="X10" s="403"/>
      <c r="Y10" s="183" t="str">
        <f t="shared" si="0"/>
        <v/>
      </c>
      <c r="Z10" s="183" t="str">
        <f t="shared" si="1"/>
        <v/>
      </c>
    </row>
    <row r="11" spans="1:31" ht="66" customHeight="1" x14ac:dyDescent="0.25">
      <c r="A11" s="411"/>
      <c r="B11" s="412"/>
      <c r="C11" s="412"/>
      <c r="D11" s="413"/>
      <c r="E11" s="405">
        <f>'MAPA RIESGOS GESTION'!Q13</f>
        <v>0</v>
      </c>
      <c r="F11" s="406"/>
      <c r="G11" s="406"/>
      <c r="H11" s="406"/>
      <c r="I11" s="407"/>
      <c r="J11" s="402"/>
      <c r="K11" s="403"/>
      <c r="L11" s="402"/>
      <c r="M11" s="403"/>
      <c r="N11" s="402"/>
      <c r="O11" s="403"/>
      <c r="P11" s="402"/>
      <c r="Q11" s="403"/>
      <c r="R11" s="402"/>
      <c r="S11" s="403"/>
      <c r="T11" s="402"/>
      <c r="U11" s="403"/>
      <c r="V11" s="402"/>
      <c r="W11" s="404"/>
      <c r="X11" s="403"/>
      <c r="Y11" s="183" t="str">
        <f t="shared" si="0"/>
        <v/>
      </c>
      <c r="Z11" s="183" t="str">
        <f t="shared" si="1"/>
        <v/>
      </c>
    </row>
    <row r="12" spans="1:31" ht="66" customHeight="1" x14ac:dyDescent="0.25">
      <c r="A12" s="411"/>
      <c r="B12" s="412"/>
      <c r="C12" s="412"/>
      <c r="D12" s="413"/>
      <c r="E12" s="405">
        <f>'MAPA RIESGOS GESTION'!Q14</f>
        <v>0</v>
      </c>
      <c r="F12" s="406"/>
      <c r="G12" s="406"/>
      <c r="H12" s="406"/>
      <c r="I12" s="407"/>
      <c r="J12" s="402"/>
      <c r="K12" s="403"/>
      <c r="L12" s="402"/>
      <c r="M12" s="403"/>
      <c r="N12" s="402"/>
      <c r="O12" s="403"/>
      <c r="P12" s="402"/>
      <c r="Q12" s="403"/>
      <c r="R12" s="402"/>
      <c r="S12" s="403"/>
      <c r="T12" s="402"/>
      <c r="U12" s="403"/>
      <c r="V12" s="402"/>
      <c r="W12" s="404"/>
      <c r="X12" s="403"/>
      <c r="Y12" s="183" t="str">
        <f t="shared" si="0"/>
        <v/>
      </c>
      <c r="Z12" s="183" t="str">
        <f t="shared" si="1"/>
        <v/>
      </c>
    </row>
    <row r="13" spans="1:31" ht="66" customHeight="1" x14ac:dyDescent="0.25">
      <c r="A13" s="411"/>
      <c r="B13" s="412"/>
      <c r="C13" s="412"/>
      <c r="D13" s="413"/>
      <c r="E13" s="405">
        <f>'MAPA RIESGOS GESTION'!Q15</f>
        <v>0</v>
      </c>
      <c r="F13" s="406"/>
      <c r="G13" s="406"/>
      <c r="H13" s="406"/>
      <c r="I13" s="407"/>
      <c r="J13" s="402"/>
      <c r="K13" s="403"/>
      <c r="L13" s="402"/>
      <c r="M13" s="403"/>
      <c r="N13" s="402"/>
      <c r="O13" s="403"/>
      <c r="P13" s="402"/>
      <c r="Q13" s="403"/>
      <c r="R13" s="402"/>
      <c r="S13" s="403"/>
      <c r="T13" s="402"/>
      <c r="U13" s="403"/>
      <c r="V13" s="402"/>
      <c r="W13" s="404"/>
      <c r="X13" s="403"/>
      <c r="Y13" s="183" t="str">
        <f t="shared" si="0"/>
        <v/>
      </c>
      <c r="Z13" s="183" t="str">
        <f t="shared" si="1"/>
        <v/>
      </c>
    </row>
    <row r="14" spans="1:31" ht="66" customHeight="1" x14ac:dyDescent="0.25">
      <c r="A14" s="411"/>
      <c r="B14" s="412"/>
      <c r="C14" s="412"/>
      <c r="D14" s="413"/>
      <c r="E14" s="405">
        <f>'MAPA RIESGOS GESTION'!Q16</f>
        <v>0</v>
      </c>
      <c r="F14" s="406"/>
      <c r="G14" s="406"/>
      <c r="H14" s="406"/>
      <c r="I14" s="407"/>
      <c r="J14" s="402"/>
      <c r="K14" s="403"/>
      <c r="L14" s="402"/>
      <c r="M14" s="403"/>
      <c r="N14" s="402"/>
      <c r="O14" s="403"/>
      <c r="P14" s="402"/>
      <c r="Q14" s="403"/>
      <c r="R14" s="402"/>
      <c r="S14" s="403"/>
      <c r="T14" s="402"/>
      <c r="U14" s="403"/>
      <c r="V14" s="402"/>
      <c r="W14" s="404"/>
      <c r="X14" s="403"/>
      <c r="Y14" s="183" t="str">
        <f t="shared" si="0"/>
        <v/>
      </c>
      <c r="Z14" s="183" t="str">
        <f t="shared" si="1"/>
        <v/>
      </c>
    </row>
    <row r="15" spans="1:31" ht="66" customHeight="1" x14ac:dyDescent="0.25">
      <c r="A15" s="411"/>
      <c r="B15" s="412"/>
      <c r="C15" s="412"/>
      <c r="D15" s="413"/>
      <c r="E15" s="405">
        <f>'MAPA RIESGOS GESTION'!Q17</f>
        <v>0</v>
      </c>
      <c r="F15" s="406"/>
      <c r="G15" s="406"/>
      <c r="H15" s="406"/>
      <c r="I15" s="407"/>
      <c r="J15" s="402"/>
      <c r="K15" s="403"/>
      <c r="L15" s="402"/>
      <c r="M15" s="403"/>
      <c r="N15" s="402"/>
      <c r="O15" s="403"/>
      <c r="P15" s="402"/>
      <c r="Q15" s="403"/>
      <c r="R15" s="402"/>
      <c r="S15" s="403"/>
      <c r="T15" s="402"/>
      <c r="U15" s="403"/>
      <c r="V15" s="402"/>
      <c r="W15" s="404"/>
      <c r="X15" s="403"/>
      <c r="Y15" s="183" t="str">
        <f t="shared" si="0"/>
        <v/>
      </c>
      <c r="Z15" s="183" t="str">
        <f t="shared" si="1"/>
        <v/>
      </c>
    </row>
    <row r="16" spans="1:31" ht="66" customHeight="1" x14ac:dyDescent="0.25">
      <c r="A16" s="411"/>
      <c r="B16" s="412"/>
      <c r="C16" s="412"/>
      <c r="D16" s="413"/>
      <c r="E16" s="405">
        <f>'MAPA RIESGOS GESTION'!Q18</f>
        <v>0</v>
      </c>
      <c r="F16" s="406"/>
      <c r="G16" s="406"/>
      <c r="H16" s="406"/>
      <c r="I16" s="407"/>
      <c r="J16" s="402"/>
      <c r="K16" s="403"/>
      <c r="L16" s="402"/>
      <c r="M16" s="403"/>
      <c r="N16" s="402"/>
      <c r="O16" s="403"/>
      <c r="P16" s="402"/>
      <c r="Q16" s="403"/>
      <c r="R16" s="402"/>
      <c r="S16" s="403"/>
      <c r="T16" s="402"/>
      <c r="U16" s="403"/>
      <c r="V16" s="402"/>
      <c r="W16" s="404"/>
      <c r="X16" s="403"/>
      <c r="Y16" s="183" t="str">
        <f t="shared" si="0"/>
        <v/>
      </c>
      <c r="Z16" s="183" t="str">
        <f t="shared" si="1"/>
        <v/>
      </c>
    </row>
    <row r="17" spans="1:26" ht="66" customHeight="1" x14ac:dyDescent="0.25">
      <c r="A17" s="411"/>
      <c r="B17" s="412"/>
      <c r="C17" s="412"/>
      <c r="D17" s="413"/>
      <c r="E17" s="405">
        <f>'MAPA RIESGOS GESTION'!Q19</f>
        <v>0</v>
      </c>
      <c r="F17" s="406"/>
      <c r="G17" s="406"/>
      <c r="H17" s="406"/>
      <c r="I17" s="407"/>
      <c r="J17" s="402"/>
      <c r="K17" s="403"/>
      <c r="L17" s="402"/>
      <c r="M17" s="403"/>
      <c r="N17" s="402"/>
      <c r="O17" s="403"/>
      <c r="P17" s="402"/>
      <c r="Q17" s="403"/>
      <c r="R17" s="402"/>
      <c r="S17" s="403"/>
      <c r="T17" s="402"/>
      <c r="U17" s="403"/>
      <c r="V17" s="402"/>
      <c r="W17" s="404"/>
      <c r="X17" s="403"/>
      <c r="Y17" s="183" t="str">
        <f t="shared" si="0"/>
        <v/>
      </c>
      <c r="Z17" s="183" t="str">
        <f t="shared" si="1"/>
        <v/>
      </c>
    </row>
    <row r="18" spans="1:26" ht="66" customHeight="1" x14ac:dyDescent="0.25">
      <c r="A18" s="411"/>
      <c r="B18" s="412"/>
      <c r="C18" s="412"/>
      <c r="D18" s="413"/>
      <c r="E18" s="405">
        <f>'MAPA RIESGOS GESTION'!Q20</f>
        <v>0</v>
      </c>
      <c r="F18" s="406"/>
      <c r="G18" s="406"/>
      <c r="H18" s="406"/>
      <c r="I18" s="407"/>
      <c r="J18" s="402"/>
      <c r="K18" s="403"/>
      <c r="L18" s="402"/>
      <c r="M18" s="403"/>
      <c r="N18" s="402"/>
      <c r="O18" s="403"/>
      <c r="P18" s="402"/>
      <c r="Q18" s="403"/>
      <c r="R18" s="402"/>
      <c r="S18" s="403"/>
      <c r="T18" s="402"/>
      <c r="U18" s="403"/>
      <c r="V18" s="402"/>
      <c r="W18" s="404"/>
      <c r="X18" s="403"/>
      <c r="Y18" s="183" t="str">
        <f t="shared" si="0"/>
        <v/>
      </c>
      <c r="Z18" s="183" t="str">
        <f t="shared" si="1"/>
        <v/>
      </c>
    </row>
    <row r="19" spans="1:26" ht="66" customHeight="1" x14ac:dyDescent="0.25">
      <c r="A19" s="411"/>
      <c r="B19" s="412"/>
      <c r="C19" s="412"/>
      <c r="D19" s="413"/>
      <c r="E19" s="405">
        <f>'MAPA RIESGOS GESTION'!Q21</f>
        <v>0</v>
      </c>
      <c r="F19" s="406"/>
      <c r="G19" s="406"/>
      <c r="H19" s="406"/>
      <c r="I19" s="407"/>
      <c r="J19" s="402"/>
      <c r="K19" s="403"/>
      <c r="L19" s="402"/>
      <c r="M19" s="403"/>
      <c r="N19" s="402"/>
      <c r="O19" s="403"/>
      <c r="P19" s="402"/>
      <c r="Q19" s="403"/>
      <c r="R19" s="402"/>
      <c r="S19" s="403"/>
      <c r="T19" s="402"/>
      <c r="U19" s="403"/>
      <c r="V19" s="402"/>
      <c r="W19" s="404"/>
      <c r="X19" s="403"/>
      <c r="Y19" s="183" t="str">
        <f t="shared" si="0"/>
        <v/>
      </c>
      <c r="Z19" s="183" t="str">
        <f t="shared" si="1"/>
        <v/>
      </c>
    </row>
    <row r="20" spans="1:26" ht="66" customHeight="1" x14ac:dyDescent="0.25">
      <c r="A20" s="411"/>
      <c r="B20" s="412"/>
      <c r="C20" s="412"/>
      <c r="D20" s="413"/>
      <c r="E20" s="405">
        <f>'MAPA RIESGOS GESTION'!Q22</f>
        <v>0</v>
      </c>
      <c r="F20" s="406"/>
      <c r="G20" s="406"/>
      <c r="H20" s="406"/>
      <c r="I20" s="407"/>
      <c r="J20" s="402"/>
      <c r="K20" s="403"/>
      <c r="L20" s="402"/>
      <c r="M20" s="403"/>
      <c r="N20" s="402"/>
      <c r="O20" s="403"/>
      <c r="P20" s="402"/>
      <c r="Q20" s="403"/>
      <c r="R20" s="402"/>
      <c r="S20" s="403"/>
      <c r="T20" s="402"/>
      <c r="U20" s="403"/>
      <c r="V20" s="402"/>
      <c r="W20" s="404"/>
      <c r="X20" s="403"/>
      <c r="Y20" s="183" t="str">
        <f t="shared" si="0"/>
        <v/>
      </c>
      <c r="Z20" s="183" t="str">
        <f t="shared" si="1"/>
        <v/>
      </c>
    </row>
    <row r="21" spans="1:26" ht="66" customHeight="1" x14ac:dyDescent="0.25">
      <c r="A21" s="411"/>
      <c r="B21" s="412"/>
      <c r="C21" s="412"/>
      <c r="D21" s="413"/>
      <c r="E21" s="405">
        <f>'MAPA RIESGOS GESTION'!Q23</f>
        <v>0</v>
      </c>
      <c r="F21" s="406"/>
      <c r="G21" s="406"/>
      <c r="H21" s="406"/>
      <c r="I21" s="407"/>
      <c r="J21" s="402"/>
      <c r="K21" s="403"/>
      <c r="L21" s="402"/>
      <c r="M21" s="403"/>
      <c r="N21" s="402"/>
      <c r="O21" s="403"/>
      <c r="P21" s="402"/>
      <c r="Q21" s="403"/>
      <c r="R21" s="402"/>
      <c r="S21" s="403"/>
      <c r="T21" s="402"/>
      <c r="U21" s="403"/>
      <c r="V21" s="402"/>
      <c r="W21" s="404"/>
      <c r="X21" s="403"/>
      <c r="Y21" s="183" t="str">
        <f t="shared" si="0"/>
        <v/>
      </c>
      <c r="Z21" s="183" t="str">
        <f t="shared" si="1"/>
        <v/>
      </c>
    </row>
    <row r="22" spans="1:26" ht="66" customHeight="1" x14ac:dyDescent="0.25">
      <c r="A22" s="411"/>
      <c r="B22" s="412"/>
      <c r="C22" s="412"/>
      <c r="D22" s="413"/>
      <c r="E22" s="405">
        <f>'MAPA RIESGOS GESTION'!Q24</f>
        <v>0</v>
      </c>
      <c r="F22" s="406"/>
      <c r="G22" s="406"/>
      <c r="H22" s="406"/>
      <c r="I22" s="407"/>
      <c r="J22" s="402"/>
      <c r="K22" s="403"/>
      <c r="L22" s="402"/>
      <c r="M22" s="403"/>
      <c r="N22" s="402"/>
      <c r="O22" s="403"/>
      <c r="P22" s="402"/>
      <c r="Q22" s="403"/>
      <c r="R22" s="402"/>
      <c r="S22" s="403"/>
      <c r="T22" s="402"/>
      <c r="U22" s="403"/>
      <c r="V22" s="402"/>
      <c r="W22" s="404"/>
      <c r="X22" s="403"/>
      <c r="Y22" s="183" t="str">
        <f t="shared" si="0"/>
        <v/>
      </c>
      <c r="Z22" s="183" t="str">
        <f t="shared" si="1"/>
        <v/>
      </c>
    </row>
    <row r="23" spans="1:26" ht="66" customHeight="1" x14ac:dyDescent="0.25">
      <c r="A23" s="414"/>
      <c r="B23" s="415"/>
      <c r="C23" s="415"/>
      <c r="D23" s="416"/>
      <c r="E23" s="405">
        <f>'MAPA RIESGOS GESTION'!Q25</f>
        <v>0</v>
      </c>
      <c r="F23" s="406"/>
      <c r="G23" s="406"/>
      <c r="H23" s="406"/>
      <c r="I23" s="407"/>
      <c r="J23" s="402"/>
      <c r="K23" s="403"/>
      <c r="L23" s="402"/>
      <c r="M23" s="403"/>
      <c r="N23" s="402"/>
      <c r="O23" s="403"/>
      <c r="P23" s="402"/>
      <c r="Q23" s="403"/>
      <c r="R23" s="402"/>
      <c r="S23" s="403"/>
      <c r="T23" s="402"/>
      <c r="U23" s="403"/>
      <c r="V23" s="402"/>
      <c r="W23" s="404"/>
      <c r="X23" s="403"/>
      <c r="Y23" s="183" t="str">
        <f t="shared" si="0"/>
        <v/>
      </c>
      <c r="Z23" s="183" t="str">
        <f t="shared" si="1"/>
        <v/>
      </c>
    </row>
    <row r="24" spans="1:26" ht="66" customHeight="1" x14ac:dyDescent="0.25">
      <c r="A24" s="408" t="str">
        <f>'MAPA RIESGOS GESTION'!E26</f>
        <v>Informe de auditoria, evaluación o seguimiento que no aporte o contribuya a la mejora continua del DANE</v>
      </c>
      <c r="B24" s="409"/>
      <c r="C24" s="409"/>
      <c r="D24" s="410"/>
      <c r="E24" s="405" t="str">
        <f>'MAPA RIESGOS GESTION'!Q26</f>
        <v>Verificar en mesa de trabajo, la calidad del informe preliminar de auditoria, evaluación o seguimiento de acuerdo con los requisitos establecidos e identificar omisión, imprecisión, error o inexactitud a corregir, en caso de que a ello haya lugar.</v>
      </c>
      <c r="F24" s="406"/>
      <c r="G24" s="406"/>
      <c r="H24" s="406"/>
      <c r="I24" s="407"/>
      <c r="J24" s="402">
        <v>15</v>
      </c>
      <c r="K24" s="403"/>
      <c r="L24" s="402">
        <v>15</v>
      </c>
      <c r="M24" s="403"/>
      <c r="N24" s="402">
        <v>15</v>
      </c>
      <c r="O24" s="403"/>
      <c r="P24" s="402">
        <v>10</v>
      </c>
      <c r="Q24" s="403"/>
      <c r="R24" s="402">
        <v>15</v>
      </c>
      <c r="S24" s="403"/>
      <c r="T24" s="402">
        <v>15</v>
      </c>
      <c r="U24" s="403"/>
      <c r="V24" s="402">
        <v>10</v>
      </c>
      <c r="W24" s="404"/>
      <c r="X24" s="403"/>
      <c r="Y24" s="183">
        <f t="shared" si="0"/>
        <v>95</v>
      </c>
      <c r="Z24" s="183" t="str">
        <f t="shared" si="1"/>
        <v>Moderado</v>
      </c>
    </row>
    <row r="25" spans="1:26" ht="66" customHeight="1" x14ac:dyDescent="0.25">
      <c r="A25" s="411"/>
      <c r="B25" s="412"/>
      <c r="C25" s="412"/>
      <c r="D25" s="413"/>
      <c r="E25" s="405" t="str">
        <f>'MAPA RIESGOS GESTION'!Q27</f>
        <v>Revisar en mesa de trabajo informe final de auditoria, evaluación o seguimiento con base en el resultado de la retroalimentación realizada con el auditado, la evidencia disponible y las conclusiones y recomendaciones previstas.</v>
      </c>
      <c r="F25" s="406"/>
      <c r="G25" s="406"/>
      <c r="H25" s="406"/>
      <c r="I25" s="407"/>
      <c r="J25" s="402">
        <v>15</v>
      </c>
      <c r="K25" s="403"/>
      <c r="L25" s="402">
        <v>15</v>
      </c>
      <c r="M25" s="403"/>
      <c r="N25" s="402">
        <v>15</v>
      </c>
      <c r="O25" s="403"/>
      <c r="P25" s="402">
        <v>15</v>
      </c>
      <c r="Q25" s="403"/>
      <c r="R25" s="402">
        <v>15</v>
      </c>
      <c r="S25" s="403"/>
      <c r="T25" s="402">
        <v>15</v>
      </c>
      <c r="U25" s="403"/>
      <c r="V25" s="402">
        <v>10</v>
      </c>
      <c r="W25" s="404"/>
      <c r="X25" s="403"/>
      <c r="Y25" s="183">
        <f t="shared" si="0"/>
        <v>100</v>
      </c>
      <c r="Z25" s="183" t="str">
        <f t="shared" si="1"/>
        <v>Fuerte</v>
      </c>
    </row>
    <row r="26" spans="1:26" ht="66" customHeight="1" x14ac:dyDescent="0.25">
      <c r="A26" s="411"/>
      <c r="B26" s="412"/>
      <c r="C26" s="412"/>
      <c r="D26" s="413"/>
      <c r="E26" s="405">
        <f>'MAPA RIESGOS GESTION'!Q28</f>
        <v>0</v>
      </c>
      <c r="F26" s="406"/>
      <c r="G26" s="406"/>
      <c r="H26" s="406"/>
      <c r="I26" s="407"/>
      <c r="J26" s="402"/>
      <c r="K26" s="403"/>
      <c r="L26" s="402"/>
      <c r="M26" s="403"/>
      <c r="N26" s="402"/>
      <c r="O26" s="403"/>
      <c r="P26" s="402"/>
      <c r="Q26" s="403"/>
      <c r="R26" s="402"/>
      <c r="S26" s="403"/>
      <c r="T26" s="402"/>
      <c r="U26" s="403"/>
      <c r="V26" s="402"/>
      <c r="W26" s="404"/>
      <c r="X26" s="403"/>
      <c r="Y26" s="183" t="str">
        <f t="shared" si="0"/>
        <v/>
      </c>
      <c r="Z26" s="183" t="str">
        <f t="shared" si="1"/>
        <v/>
      </c>
    </row>
    <row r="27" spans="1:26" ht="66" customHeight="1" x14ac:dyDescent="0.25">
      <c r="A27" s="411"/>
      <c r="B27" s="412"/>
      <c r="C27" s="412"/>
      <c r="D27" s="413"/>
      <c r="E27" s="405">
        <f>'MAPA RIESGOS GESTION'!Q29</f>
        <v>0</v>
      </c>
      <c r="F27" s="406"/>
      <c r="G27" s="406"/>
      <c r="H27" s="406"/>
      <c r="I27" s="407"/>
      <c r="J27" s="402"/>
      <c r="K27" s="403"/>
      <c r="L27" s="402"/>
      <c r="M27" s="403"/>
      <c r="N27" s="402"/>
      <c r="O27" s="403"/>
      <c r="P27" s="402"/>
      <c r="Q27" s="403"/>
      <c r="R27" s="402"/>
      <c r="S27" s="403"/>
      <c r="T27" s="402"/>
      <c r="U27" s="403"/>
      <c r="V27" s="402"/>
      <c r="W27" s="404"/>
      <c r="X27" s="403"/>
      <c r="Y27" s="183" t="str">
        <f t="shared" si="0"/>
        <v/>
      </c>
      <c r="Z27" s="183" t="str">
        <f t="shared" si="1"/>
        <v/>
      </c>
    </row>
    <row r="28" spans="1:26" ht="66" customHeight="1" x14ac:dyDescent="0.25">
      <c r="A28" s="411"/>
      <c r="B28" s="412"/>
      <c r="C28" s="412"/>
      <c r="D28" s="413"/>
      <c r="E28" s="405">
        <f>'MAPA RIESGOS GESTION'!Q30</f>
        <v>0</v>
      </c>
      <c r="F28" s="406"/>
      <c r="G28" s="406"/>
      <c r="H28" s="406"/>
      <c r="I28" s="407"/>
      <c r="J28" s="402"/>
      <c r="K28" s="403"/>
      <c r="L28" s="402"/>
      <c r="M28" s="403"/>
      <c r="N28" s="402"/>
      <c r="O28" s="403"/>
      <c r="P28" s="402"/>
      <c r="Q28" s="403"/>
      <c r="R28" s="402"/>
      <c r="S28" s="403"/>
      <c r="T28" s="402"/>
      <c r="U28" s="403"/>
      <c r="V28" s="402"/>
      <c r="W28" s="404"/>
      <c r="X28" s="403"/>
      <c r="Y28" s="183" t="str">
        <f t="shared" si="0"/>
        <v/>
      </c>
      <c r="Z28" s="183" t="str">
        <f t="shared" si="1"/>
        <v/>
      </c>
    </row>
    <row r="29" spans="1:26" ht="66" customHeight="1" x14ac:dyDescent="0.25">
      <c r="A29" s="411"/>
      <c r="B29" s="412"/>
      <c r="C29" s="412"/>
      <c r="D29" s="413"/>
      <c r="E29" s="405">
        <f>'MAPA RIESGOS GESTION'!Q31</f>
        <v>0</v>
      </c>
      <c r="F29" s="406"/>
      <c r="G29" s="406"/>
      <c r="H29" s="406"/>
      <c r="I29" s="407"/>
      <c r="J29" s="402"/>
      <c r="K29" s="403"/>
      <c r="L29" s="402"/>
      <c r="M29" s="403"/>
      <c r="N29" s="402"/>
      <c r="O29" s="403"/>
      <c r="P29" s="402"/>
      <c r="Q29" s="403"/>
      <c r="R29" s="402"/>
      <c r="S29" s="403"/>
      <c r="T29" s="402"/>
      <c r="U29" s="403"/>
      <c r="V29" s="402"/>
      <c r="W29" s="404"/>
      <c r="X29" s="403"/>
      <c r="Y29" s="183" t="str">
        <f t="shared" si="0"/>
        <v/>
      </c>
      <c r="Z29" s="183" t="str">
        <f t="shared" si="1"/>
        <v/>
      </c>
    </row>
    <row r="30" spans="1:26" ht="66" customHeight="1" x14ac:dyDescent="0.25">
      <c r="A30" s="411"/>
      <c r="B30" s="412"/>
      <c r="C30" s="412"/>
      <c r="D30" s="413"/>
      <c r="E30" s="405">
        <f>'MAPA RIESGOS GESTION'!Q32</f>
        <v>0</v>
      </c>
      <c r="F30" s="406"/>
      <c r="G30" s="406"/>
      <c r="H30" s="406"/>
      <c r="I30" s="407"/>
      <c r="J30" s="402"/>
      <c r="K30" s="403"/>
      <c r="L30" s="402"/>
      <c r="M30" s="403"/>
      <c r="N30" s="402"/>
      <c r="O30" s="403"/>
      <c r="P30" s="402"/>
      <c r="Q30" s="403"/>
      <c r="R30" s="402"/>
      <c r="S30" s="403"/>
      <c r="T30" s="402"/>
      <c r="U30" s="403"/>
      <c r="V30" s="402"/>
      <c r="W30" s="404"/>
      <c r="X30" s="403"/>
      <c r="Y30" s="183" t="str">
        <f t="shared" si="0"/>
        <v/>
      </c>
      <c r="Z30" s="183" t="str">
        <f t="shared" si="1"/>
        <v/>
      </c>
    </row>
    <row r="31" spans="1:26" ht="66" customHeight="1" x14ac:dyDescent="0.25">
      <c r="A31" s="411"/>
      <c r="B31" s="412"/>
      <c r="C31" s="412"/>
      <c r="D31" s="413"/>
      <c r="E31" s="405">
        <f>'MAPA RIESGOS GESTION'!Q33</f>
        <v>0</v>
      </c>
      <c r="F31" s="406"/>
      <c r="G31" s="406"/>
      <c r="H31" s="406"/>
      <c r="I31" s="407"/>
      <c r="J31" s="402"/>
      <c r="K31" s="403"/>
      <c r="L31" s="402"/>
      <c r="M31" s="403"/>
      <c r="N31" s="402"/>
      <c r="O31" s="403"/>
      <c r="P31" s="402"/>
      <c r="Q31" s="403"/>
      <c r="R31" s="402"/>
      <c r="S31" s="403"/>
      <c r="T31" s="402"/>
      <c r="U31" s="403"/>
      <c r="V31" s="402"/>
      <c r="W31" s="404"/>
      <c r="X31" s="403"/>
      <c r="Y31" s="183" t="str">
        <f t="shared" si="0"/>
        <v/>
      </c>
      <c r="Z31" s="183" t="str">
        <f t="shared" si="1"/>
        <v/>
      </c>
    </row>
    <row r="32" spans="1:26" ht="66" customHeight="1" x14ac:dyDescent="0.25">
      <c r="A32" s="411"/>
      <c r="B32" s="412"/>
      <c r="C32" s="412"/>
      <c r="D32" s="413"/>
      <c r="E32" s="405">
        <f>'MAPA RIESGOS GESTION'!Q34</f>
        <v>0</v>
      </c>
      <c r="F32" s="406"/>
      <c r="G32" s="406"/>
      <c r="H32" s="406"/>
      <c r="I32" s="407"/>
      <c r="J32" s="402"/>
      <c r="K32" s="403"/>
      <c r="L32" s="402"/>
      <c r="M32" s="403"/>
      <c r="N32" s="402"/>
      <c r="O32" s="403"/>
      <c r="P32" s="402"/>
      <c r="Q32" s="403"/>
      <c r="R32" s="402"/>
      <c r="S32" s="403"/>
      <c r="T32" s="402"/>
      <c r="U32" s="403"/>
      <c r="V32" s="402"/>
      <c r="W32" s="404"/>
      <c r="X32" s="403"/>
      <c r="Y32" s="183" t="str">
        <f t="shared" si="0"/>
        <v/>
      </c>
      <c r="Z32" s="183" t="str">
        <f t="shared" si="1"/>
        <v/>
      </c>
    </row>
    <row r="33" spans="1:26" ht="66" customHeight="1" x14ac:dyDescent="0.25">
      <c r="A33" s="411"/>
      <c r="B33" s="412"/>
      <c r="C33" s="412"/>
      <c r="D33" s="413"/>
      <c r="E33" s="405">
        <f>'MAPA RIESGOS GESTION'!Q35</f>
        <v>0</v>
      </c>
      <c r="F33" s="406"/>
      <c r="G33" s="406"/>
      <c r="H33" s="406"/>
      <c r="I33" s="407"/>
      <c r="J33" s="402"/>
      <c r="K33" s="403"/>
      <c r="L33" s="402"/>
      <c r="M33" s="403"/>
      <c r="N33" s="402"/>
      <c r="O33" s="403"/>
      <c r="P33" s="402"/>
      <c r="Q33" s="403"/>
      <c r="R33" s="402"/>
      <c r="S33" s="403"/>
      <c r="T33" s="402"/>
      <c r="U33" s="403"/>
      <c r="V33" s="402"/>
      <c r="W33" s="404"/>
      <c r="X33" s="403"/>
      <c r="Y33" s="183" t="str">
        <f t="shared" si="0"/>
        <v/>
      </c>
      <c r="Z33" s="183" t="str">
        <f t="shared" si="1"/>
        <v/>
      </c>
    </row>
    <row r="34" spans="1:26" ht="66" customHeight="1" x14ac:dyDescent="0.25">
      <c r="A34" s="411"/>
      <c r="B34" s="412"/>
      <c r="C34" s="412"/>
      <c r="D34" s="413"/>
      <c r="E34" s="405">
        <f>'MAPA RIESGOS GESTION'!Q36</f>
        <v>0</v>
      </c>
      <c r="F34" s="406"/>
      <c r="G34" s="406"/>
      <c r="H34" s="406"/>
      <c r="I34" s="407"/>
      <c r="J34" s="402"/>
      <c r="K34" s="403"/>
      <c r="L34" s="402"/>
      <c r="M34" s="403"/>
      <c r="N34" s="402"/>
      <c r="O34" s="403"/>
      <c r="P34" s="402"/>
      <c r="Q34" s="403"/>
      <c r="R34" s="402"/>
      <c r="S34" s="403"/>
      <c r="T34" s="402"/>
      <c r="U34" s="403"/>
      <c r="V34" s="402"/>
      <c r="W34" s="404"/>
      <c r="X34" s="403"/>
      <c r="Y34" s="183" t="str">
        <f t="shared" si="0"/>
        <v/>
      </c>
      <c r="Z34" s="183" t="str">
        <f t="shared" si="1"/>
        <v/>
      </c>
    </row>
    <row r="35" spans="1:26" ht="66" customHeight="1" x14ac:dyDescent="0.25">
      <c r="A35" s="411"/>
      <c r="B35" s="412"/>
      <c r="C35" s="412"/>
      <c r="D35" s="413"/>
      <c r="E35" s="405">
        <f>'MAPA RIESGOS GESTION'!Q37</f>
        <v>0</v>
      </c>
      <c r="F35" s="406"/>
      <c r="G35" s="406"/>
      <c r="H35" s="406"/>
      <c r="I35" s="407"/>
      <c r="J35" s="402"/>
      <c r="K35" s="403"/>
      <c r="L35" s="402"/>
      <c r="M35" s="403"/>
      <c r="N35" s="402"/>
      <c r="O35" s="403"/>
      <c r="P35" s="402"/>
      <c r="Q35" s="403"/>
      <c r="R35" s="402"/>
      <c r="S35" s="403"/>
      <c r="T35" s="402"/>
      <c r="U35" s="403"/>
      <c r="V35" s="402"/>
      <c r="W35" s="404"/>
      <c r="X35" s="403"/>
      <c r="Y35" s="183" t="str">
        <f t="shared" si="0"/>
        <v/>
      </c>
      <c r="Z35" s="183" t="str">
        <f t="shared" si="1"/>
        <v/>
      </c>
    </row>
    <row r="36" spans="1:26" ht="66" customHeight="1" x14ac:dyDescent="0.25">
      <c r="A36" s="411"/>
      <c r="B36" s="412"/>
      <c r="C36" s="412"/>
      <c r="D36" s="413"/>
      <c r="E36" s="405">
        <f>'MAPA RIESGOS GESTION'!Q38</f>
        <v>0</v>
      </c>
      <c r="F36" s="406"/>
      <c r="G36" s="406"/>
      <c r="H36" s="406"/>
      <c r="I36" s="407"/>
      <c r="J36" s="402"/>
      <c r="K36" s="403"/>
      <c r="L36" s="402"/>
      <c r="M36" s="403"/>
      <c r="N36" s="402"/>
      <c r="O36" s="403"/>
      <c r="P36" s="402"/>
      <c r="Q36" s="403"/>
      <c r="R36" s="402"/>
      <c r="S36" s="403"/>
      <c r="T36" s="402"/>
      <c r="U36" s="403"/>
      <c r="V36" s="402"/>
      <c r="W36" s="404"/>
      <c r="X36" s="403"/>
      <c r="Y36" s="183" t="str">
        <f t="shared" si="0"/>
        <v/>
      </c>
      <c r="Z36" s="183" t="str">
        <f t="shared" si="1"/>
        <v/>
      </c>
    </row>
    <row r="37" spans="1:26" ht="66" customHeight="1" x14ac:dyDescent="0.25">
      <c r="A37" s="411"/>
      <c r="B37" s="412"/>
      <c r="C37" s="412"/>
      <c r="D37" s="413"/>
      <c r="E37" s="405">
        <f>'MAPA RIESGOS GESTION'!Q39</f>
        <v>0</v>
      </c>
      <c r="F37" s="406"/>
      <c r="G37" s="406"/>
      <c r="H37" s="406"/>
      <c r="I37" s="407"/>
      <c r="J37" s="402"/>
      <c r="K37" s="403"/>
      <c r="L37" s="402"/>
      <c r="M37" s="403"/>
      <c r="N37" s="402"/>
      <c r="O37" s="403"/>
      <c r="P37" s="402"/>
      <c r="Q37" s="403"/>
      <c r="R37" s="402"/>
      <c r="S37" s="403"/>
      <c r="T37" s="402"/>
      <c r="U37" s="403"/>
      <c r="V37" s="402"/>
      <c r="W37" s="404"/>
      <c r="X37" s="403"/>
      <c r="Y37" s="183" t="str">
        <f t="shared" si="0"/>
        <v/>
      </c>
      <c r="Z37" s="183" t="str">
        <f t="shared" si="1"/>
        <v/>
      </c>
    </row>
    <row r="38" spans="1:26" ht="66" customHeight="1" x14ac:dyDescent="0.25">
      <c r="A38" s="411"/>
      <c r="B38" s="412"/>
      <c r="C38" s="412"/>
      <c r="D38" s="413"/>
      <c r="E38" s="405">
        <f>'MAPA RIESGOS GESTION'!Q40</f>
        <v>0</v>
      </c>
      <c r="F38" s="406"/>
      <c r="G38" s="406"/>
      <c r="H38" s="406"/>
      <c r="I38" s="407"/>
      <c r="J38" s="402"/>
      <c r="K38" s="403"/>
      <c r="L38" s="402"/>
      <c r="M38" s="403"/>
      <c r="N38" s="402"/>
      <c r="O38" s="403"/>
      <c r="P38" s="402"/>
      <c r="Q38" s="403"/>
      <c r="R38" s="402"/>
      <c r="S38" s="403"/>
      <c r="T38" s="402"/>
      <c r="U38" s="403"/>
      <c r="V38" s="402"/>
      <c r="W38" s="404"/>
      <c r="X38" s="403"/>
      <c r="Y38" s="183" t="str">
        <f t="shared" si="0"/>
        <v/>
      </c>
      <c r="Z38" s="183" t="str">
        <f t="shared" si="1"/>
        <v/>
      </c>
    </row>
    <row r="39" spans="1:26" ht="66" customHeight="1" x14ac:dyDescent="0.25">
      <c r="A39" s="414"/>
      <c r="B39" s="415"/>
      <c r="C39" s="415"/>
      <c r="D39" s="416"/>
      <c r="E39" s="405">
        <f>'MAPA RIESGOS GESTION'!Q41</f>
        <v>0</v>
      </c>
      <c r="F39" s="406"/>
      <c r="G39" s="406"/>
      <c r="H39" s="406"/>
      <c r="I39" s="407"/>
      <c r="J39" s="402"/>
      <c r="K39" s="403"/>
      <c r="L39" s="402"/>
      <c r="M39" s="403"/>
      <c r="N39" s="402"/>
      <c r="O39" s="403"/>
      <c r="P39" s="402"/>
      <c r="Q39" s="403"/>
      <c r="R39" s="402"/>
      <c r="S39" s="403"/>
      <c r="T39" s="402"/>
      <c r="U39" s="403"/>
      <c r="V39" s="402"/>
      <c r="W39" s="404"/>
      <c r="X39" s="403"/>
      <c r="Y39" s="183" t="str">
        <f t="shared" si="0"/>
        <v/>
      </c>
      <c r="Z39" s="183" t="str">
        <f t="shared" si="1"/>
        <v/>
      </c>
    </row>
    <row r="40" spans="1:26" ht="66" customHeight="1" x14ac:dyDescent="0.25">
      <c r="A40" s="408" t="str">
        <f>'MAPA RIESGOS GESTION'!E42</f>
        <v>Informes de evaluación que no contribuyan al mejoramiento de las operaciones estadísticas desarrolladas por las entidades que conforman el SEN</v>
      </c>
      <c r="B40" s="409"/>
      <c r="C40" s="409"/>
      <c r="D40" s="410"/>
      <c r="E40" s="405" t="str">
        <f>'MAPA RIESGOS GESTION'!Q42</f>
        <v>Verificar el perfil y competencia de los integrantes del equipo evaluador durante su proceso de contratación (competencias: experto temático, experto en proceso, experto estadístico, analista de base de datos y auditor líder)</v>
      </c>
      <c r="F40" s="406"/>
      <c r="G40" s="406"/>
      <c r="H40" s="406"/>
      <c r="I40" s="407"/>
      <c r="J40" s="402">
        <v>15</v>
      </c>
      <c r="K40" s="403"/>
      <c r="L40" s="402">
        <v>15</v>
      </c>
      <c r="M40" s="403"/>
      <c r="N40" s="402">
        <v>15</v>
      </c>
      <c r="O40" s="403"/>
      <c r="P40" s="402">
        <v>15</v>
      </c>
      <c r="Q40" s="403"/>
      <c r="R40" s="402">
        <v>15</v>
      </c>
      <c r="S40" s="403"/>
      <c r="T40" s="402">
        <v>15</v>
      </c>
      <c r="U40" s="403"/>
      <c r="V40" s="402">
        <v>10</v>
      </c>
      <c r="W40" s="404"/>
      <c r="X40" s="403"/>
      <c r="Y40" s="183">
        <f t="shared" si="0"/>
        <v>100</v>
      </c>
      <c r="Z40" s="183" t="str">
        <f t="shared" si="1"/>
        <v>Fuerte</v>
      </c>
    </row>
    <row r="41" spans="1:26" ht="66" customHeight="1" x14ac:dyDescent="0.25">
      <c r="A41" s="411"/>
      <c r="B41" s="412"/>
      <c r="C41" s="412"/>
      <c r="D41" s="413"/>
      <c r="E41" s="405" t="str">
        <f>'MAPA RIESGOS GESTION'!Q43</f>
        <v>Realizar sensibilización de la norma NTCPE 1000 y del proceso de evaluación</v>
      </c>
      <c r="F41" s="406"/>
      <c r="G41" s="406"/>
      <c r="H41" s="406"/>
      <c r="I41" s="407"/>
      <c r="J41" s="402">
        <v>15</v>
      </c>
      <c r="K41" s="403"/>
      <c r="L41" s="402">
        <v>15</v>
      </c>
      <c r="M41" s="403"/>
      <c r="N41" s="402">
        <v>15</v>
      </c>
      <c r="O41" s="403"/>
      <c r="P41" s="402">
        <v>15</v>
      </c>
      <c r="Q41" s="403"/>
      <c r="R41" s="402">
        <v>15</v>
      </c>
      <c r="S41" s="403"/>
      <c r="T41" s="402">
        <v>15</v>
      </c>
      <c r="U41" s="403"/>
      <c r="V41" s="402">
        <v>10</v>
      </c>
      <c r="W41" s="404"/>
      <c r="X41" s="403"/>
      <c r="Y41" s="183">
        <f t="shared" si="0"/>
        <v>100</v>
      </c>
      <c r="Z41" s="183" t="str">
        <f t="shared" si="1"/>
        <v>Fuerte</v>
      </c>
    </row>
    <row r="42" spans="1:26" ht="66" customHeight="1" x14ac:dyDescent="0.25">
      <c r="A42" s="411"/>
      <c r="B42" s="412"/>
      <c r="C42" s="412"/>
      <c r="D42" s="413"/>
      <c r="E42" s="405" t="str">
        <f>'MAPA RIESGOS GESTION'!Q44</f>
        <v>Realizar sensibilización de la norma NTCPE 1000 y del proceso de evaluación</v>
      </c>
      <c r="F42" s="406"/>
      <c r="G42" s="406"/>
      <c r="H42" s="406"/>
      <c r="I42" s="407"/>
      <c r="J42" s="402">
        <v>15</v>
      </c>
      <c r="K42" s="403"/>
      <c r="L42" s="402">
        <v>15</v>
      </c>
      <c r="M42" s="403"/>
      <c r="N42" s="402">
        <v>15</v>
      </c>
      <c r="O42" s="403"/>
      <c r="P42" s="402">
        <v>15</v>
      </c>
      <c r="Q42" s="403"/>
      <c r="R42" s="402">
        <v>15</v>
      </c>
      <c r="S42" s="403"/>
      <c r="T42" s="402">
        <v>15</v>
      </c>
      <c r="U42" s="403"/>
      <c r="V42" s="402">
        <v>10</v>
      </c>
      <c r="W42" s="404"/>
      <c r="X42" s="403"/>
      <c r="Y42" s="183">
        <f t="shared" si="0"/>
        <v>100</v>
      </c>
      <c r="Z42" s="183" t="str">
        <f t="shared" si="1"/>
        <v>Fuerte</v>
      </c>
    </row>
    <row r="43" spans="1:26" ht="66" customHeight="1" x14ac:dyDescent="0.25">
      <c r="A43" s="411"/>
      <c r="B43" s="412"/>
      <c r="C43" s="412"/>
      <c r="D43" s="413"/>
      <c r="E43" s="405" t="str">
        <f>'MAPA RIESGOS GESTION'!Q45</f>
        <v>Verificar mediante reuniones de consolidación, el diligenciamiento adecuado de los instrumentos de evaluación</v>
      </c>
      <c r="F43" s="406"/>
      <c r="G43" s="406"/>
      <c r="H43" s="406"/>
      <c r="I43" s="407"/>
      <c r="J43" s="402">
        <v>15</v>
      </c>
      <c r="K43" s="403"/>
      <c r="L43" s="402">
        <v>15</v>
      </c>
      <c r="M43" s="403"/>
      <c r="N43" s="402">
        <v>15</v>
      </c>
      <c r="O43" s="403"/>
      <c r="P43" s="402">
        <v>10</v>
      </c>
      <c r="Q43" s="403"/>
      <c r="R43" s="402">
        <v>15</v>
      </c>
      <c r="S43" s="403"/>
      <c r="T43" s="402">
        <v>15</v>
      </c>
      <c r="U43" s="403"/>
      <c r="V43" s="402">
        <v>10</v>
      </c>
      <c r="W43" s="404"/>
      <c r="X43" s="403"/>
      <c r="Y43" s="183">
        <f t="shared" si="0"/>
        <v>95</v>
      </c>
      <c r="Z43" s="183" t="str">
        <f t="shared" si="1"/>
        <v>Moderado</v>
      </c>
    </row>
    <row r="44" spans="1:26" ht="66" customHeight="1" x14ac:dyDescent="0.25">
      <c r="A44" s="411"/>
      <c r="B44" s="412"/>
      <c r="C44" s="412"/>
      <c r="D44" s="413"/>
      <c r="E44" s="405">
        <f>'MAPA RIESGOS GESTION'!Q46</f>
        <v>0</v>
      </c>
      <c r="F44" s="406"/>
      <c r="G44" s="406"/>
      <c r="H44" s="406"/>
      <c r="I44" s="407"/>
      <c r="J44" s="402"/>
      <c r="K44" s="403"/>
      <c r="L44" s="402"/>
      <c r="M44" s="403"/>
      <c r="N44" s="402"/>
      <c r="O44" s="403"/>
      <c r="P44" s="402"/>
      <c r="Q44" s="403"/>
      <c r="R44" s="402"/>
      <c r="S44" s="403"/>
      <c r="T44" s="402"/>
      <c r="U44" s="403"/>
      <c r="V44" s="402"/>
      <c r="W44" s="404"/>
      <c r="X44" s="403"/>
      <c r="Y44" s="183" t="str">
        <f t="shared" si="0"/>
        <v/>
      </c>
      <c r="Z44" s="183" t="str">
        <f t="shared" si="1"/>
        <v/>
      </c>
    </row>
    <row r="45" spans="1:26" ht="66" customHeight="1" x14ac:dyDescent="0.25">
      <c r="A45" s="411"/>
      <c r="B45" s="412"/>
      <c r="C45" s="412"/>
      <c r="D45" s="413"/>
      <c r="E45" s="405">
        <f>'MAPA RIESGOS GESTION'!Q47</f>
        <v>0</v>
      </c>
      <c r="F45" s="406"/>
      <c r="G45" s="406"/>
      <c r="H45" s="406"/>
      <c r="I45" s="407"/>
      <c r="J45" s="402"/>
      <c r="K45" s="403"/>
      <c r="L45" s="402"/>
      <c r="M45" s="403"/>
      <c r="N45" s="402"/>
      <c r="O45" s="403"/>
      <c r="P45" s="402"/>
      <c r="Q45" s="403"/>
      <c r="R45" s="402"/>
      <c r="S45" s="403"/>
      <c r="T45" s="402"/>
      <c r="U45" s="403"/>
      <c r="V45" s="402"/>
      <c r="W45" s="404"/>
      <c r="X45" s="403"/>
      <c r="Y45" s="183" t="str">
        <f t="shared" si="0"/>
        <v/>
      </c>
      <c r="Z45" s="183" t="str">
        <f t="shared" si="1"/>
        <v/>
      </c>
    </row>
    <row r="46" spans="1:26" ht="66" customHeight="1" x14ac:dyDescent="0.25">
      <c r="A46" s="411"/>
      <c r="B46" s="412"/>
      <c r="C46" s="412"/>
      <c r="D46" s="413"/>
      <c r="E46" s="405">
        <f>'MAPA RIESGOS GESTION'!Q48</f>
        <v>0</v>
      </c>
      <c r="F46" s="406"/>
      <c r="G46" s="406"/>
      <c r="H46" s="406"/>
      <c r="I46" s="407"/>
      <c r="J46" s="402"/>
      <c r="K46" s="403"/>
      <c r="L46" s="402"/>
      <c r="M46" s="403"/>
      <c r="N46" s="402"/>
      <c r="O46" s="403"/>
      <c r="P46" s="402"/>
      <c r="Q46" s="403"/>
      <c r="R46" s="402"/>
      <c r="S46" s="403"/>
      <c r="T46" s="402"/>
      <c r="U46" s="403"/>
      <c r="V46" s="402"/>
      <c r="W46" s="404"/>
      <c r="X46" s="403"/>
      <c r="Y46" s="183" t="str">
        <f t="shared" si="0"/>
        <v/>
      </c>
      <c r="Z46" s="183" t="str">
        <f t="shared" si="1"/>
        <v/>
      </c>
    </row>
    <row r="47" spans="1:26" ht="66" customHeight="1" x14ac:dyDescent="0.25">
      <c r="A47" s="411"/>
      <c r="B47" s="412"/>
      <c r="C47" s="412"/>
      <c r="D47" s="413"/>
      <c r="E47" s="405">
        <f>'MAPA RIESGOS GESTION'!Q49</f>
        <v>0</v>
      </c>
      <c r="F47" s="406"/>
      <c r="G47" s="406"/>
      <c r="H47" s="406"/>
      <c r="I47" s="407"/>
      <c r="J47" s="402"/>
      <c r="K47" s="403"/>
      <c r="L47" s="402"/>
      <c r="M47" s="403"/>
      <c r="N47" s="402"/>
      <c r="O47" s="403"/>
      <c r="P47" s="402"/>
      <c r="Q47" s="403"/>
      <c r="R47" s="402"/>
      <c r="S47" s="403"/>
      <c r="T47" s="402"/>
      <c r="U47" s="403"/>
      <c r="V47" s="402"/>
      <c r="W47" s="404"/>
      <c r="X47" s="403"/>
      <c r="Y47" s="183" t="str">
        <f t="shared" si="0"/>
        <v/>
      </c>
      <c r="Z47" s="183" t="str">
        <f t="shared" si="1"/>
        <v/>
      </c>
    </row>
    <row r="48" spans="1:26" ht="66" customHeight="1" x14ac:dyDescent="0.25">
      <c r="A48" s="411"/>
      <c r="B48" s="412"/>
      <c r="C48" s="412"/>
      <c r="D48" s="413"/>
      <c r="E48" s="405">
        <f>'MAPA RIESGOS GESTION'!Q50</f>
        <v>0</v>
      </c>
      <c r="F48" s="406"/>
      <c r="G48" s="406"/>
      <c r="H48" s="406"/>
      <c r="I48" s="407"/>
      <c r="J48" s="402"/>
      <c r="K48" s="403"/>
      <c r="L48" s="402"/>
      <c r="M48" s="403"/>
      <c r="N48" s="402"/>
      <c r="O48" s="403"/>
      <c r="P48" s="402"/>
      <c r="Q48" s="403"/>
      <c r="R48" s="402"/>
      <c r="S48" s="403"/>
      <c r="T48" s="402"/>
      <c r="U48" s="403"/>
      <c r="V48" s="402"/>
      <c r="W48" s="404"/>
      <c r="X48" s="403"/>
      <c r="Y48" s="183" t="str">
        <f t="shared" si="0"/>
        <v/>
      </c>
      <c r="Z48" s="183" t="str">
        <f t="shared" si="1"/>
        <v/>
      </c>
    </row>
    <row r="49" spans="1:26" ht="66" customHeight="1" x14ac:dyDescent="0.25">
      <c r="A49" s="411"/>
      <c r="B49" s="412"/>
      <c r="C49" s="412"/>
      <c r="D49" s="413"/>
      <c r="E49" s="405">
        <f>'MAPA RIESGOS GESTION'!Q51</f>
        <v>0</v>
      </c>
      <c r="F49" s="406"/>
      <c r="G49" s="406"/>
      <c r="H49" s="406"/>
      <c r="I49" s="407"/>
      <c r="J49" s="402"/>
      <c r="K49" s="403"/>
      <c r="L49" s="402"/>
      <c r="M49" s="403"/>
      <c r="N49" s="402"/>
      <c r="O49" s="403"/>
      <c r="P49" s="402"/>
      <c r="Q49" s="403"/>
      <c r="R49" s="402"/>
      <c r="S49" s="403"/>
      <c r="T49" s="402"/>
      <c r="U49" s="403"/>
      <c r="V49" s="402"/>
      <c r="W49" s="404"/>
      <c r="X49" s="403"/>
      <c r="Y49" s="183" t="str">
        <f t="shared" si="0"/>
        <v/>
      </c>
      <c r="Z49" s="183" t="str">
        <f t="shared" si="1"/>
        <v/>
      </c>
    </row>
    <row r="50" spans="1:26" ht="66" customHeight="1" x14ac:dyDescent="0.25">
      <c r="A50" s="411"/>
      <c r="B50" s="412"/>
      <c r="C50" s="412"/>
      <c r="D50" s="413"/>
      <c r="E50" s="405">
        <f>'MAPA RIESGOS GESTION'!Q52</f>
        <v>0</v>
      </c>
      <c r="F50" s="406"/>
      <c r="G50" s="406"/>
      <c r="H50" s="406"/>
      <c r="I50" s="407"/>
      <c r="J50" s="402"/>
      <c r="K50" s="403"/>
      <c r="L50" s="402"/>
      <c r="M50" s="403"/>
      <c r="N50" s="402"/>
      <c r="O50" s="403"/>
      <c r="P50" s="402"/>
      <c r="Q50" s="403"/>
      <c r="R50" s="402"/>
      <c r="S50" s="403"/>
      <c r="T50" s="402"/>
      <c r="U50" s="403"/>
      <c r="V50" s="402"/>
      <c r="W50" s="404"/>
      <c r="X50" s="403"/>
      <c r="Y50" s="183" t="str">
        <f t="shared" si="0"/>
        <v/>
      </c>
      <c r="Z50" s="183" t="str">
        <f t="shared" si="1"/>
        <v/>
      </c>
    </row>
    <row r="51" spans="1:26" ht="66" customHeight="1" x14ac:dyDescent="0.25">
      <c r="A51" s="411"/>
      <c r="B51" s="412"/>
      <c r="C51" s="412"/>
      <c r="D51" s="413"/>
      <c r="E51" s="405">
        <f>'MAPA RIESGOS GESTION'!Q53</f>
        <v>0</v>
      </c>
      <c r="F51" s="406"/>
      <c r="G51" s="406"/>
      <c r="H51" s="406"/>
      <c r="I51" s="407"/>
      <c r="J51" s="402"/>
      <c r="K51" s="403"/>
      <c r="L51" s="402"/>
      <c r="M51" s="403"/>
      <c r="N51" s="402"/>
      <c r="O51" s="403"/>
      <c r="P51" s="402"/>
      <c r="Q51" s="403"/>
      <c r="R51" s="402"/>
      <c r="S51" s="403"/>
      <c r="T51" s="402"/>
      <c r="U51" s="403"/>
      <c r="V51" s="402"/>
      <c r="W51" s="404"/>
      <c r="X51" s="403"/>
      <c r="Y51" s="183" t="str">
        <f t="shared" si="0"/>
        <v/>
      </c>
      <c r="Z51" s="183" t="str">
        <f t="shared" si="1"/>
        <v/>
      </c>
    </row>
    <row r="52" spans="1:26" ht="66" customHeight="1" x14ac:dyDescent="0.25">
      <c r="A52" s="411"/>
      <c r="B52" s="412"/>
      <c r="C52" s="412"/>
      <c r="D52" s="413"/>
      <c r="E52" s="405">
        <f>'MAPA RIESGOS GESTION'!Q54</f>
        <v>0</v>
      </c>
      <c r="F52" s="406"/>
      <c r="G52" s="406"/>
      <c r="H52" s="406"/>
      <c r="I52" s="407"/>
      <c r="J52" s="402"/>
      <c r="K52" s="403"/>
      <c r="L52" s="402"/>
      <c r="M52" s="403"/>
      <c r="N52" s="402"/>
      <c r="O52" s="403"/>
      <c r="P52" s="402"/>
      <c r="Q52" s="403"/>
      <c r="R52" s="402"/>
      <c r="S52" s="403"/>
      <c r="T52" s="402"/>
      <c r="U52" s="403"/>
      <c r="V52" s="402"/>
      <c r="W52" s="404"/>
      <c r="X52" s="403"/>
      <c r="Y52" s="183" t="str">
        <f t="shared" si="0"/>
        <v/>
      </c>
      <c r="Z52" s="183" t="str">
        <f t="shared" si="1"/>
        <v/>
      </c>
    </row>
    <row r="53" spans="1:26" ht="66" customHeight="1" x14ac:dyDescent="0.25">
      <c r="A53" s="411"/>
      <c r="B53" s="412"/>
      <c r="C53" s="412"/>
      <c r="D53" s="413"/>
      <c r="E53" s="405">
        <f>'MAPA RIESGOS GESTION'!Q55</f>
        <v>0</v>
      </c>
      <c r="F53" s="406"/>
      <c r="G53" s="406"/>
      <c r="H53" s="406"/>
      <c r="I53" s="407"/>
      <c r="J53" s="402"/>
      <c r="K53" s="403"/>
      <c r="L53" s="402"/>
      <c r="M53" s="403"/>
      <c r="N53" s="402"/>
      <c r="O53" s="403"/>
      <c r="P53" s="402"/>
      <c r="Q53" s="403"/>
      <c r="R53" s="402"/>
      <c r="S53" s="403"/>
      <c r="T53" s="402"/>
      <c r="U53" s="403"/>
      <c r="V53" s="402"/>
      <c r="W53" s="404"/>
      <c r="X53" s="403"/>
      <c r="Y53" s="183" t="str">
        <f t="shared" si="0"/>
        <v/>
      </c>
      <c r="Z53" s="183" t="str">
        <f t="shared" si="1"/>
        <v/>
      </c>
    </row>
    <row r="54" spans="1:26" ht="66" customHeight="1" x14ac:dyDescent="0.25">
      <c r="A54" s="411"/>
      <c r="B54" s="412"/>
      <c r="C54" s="412"/>
      <c r="D54" s="413"/>
      <c r="E54" s="405">
        <f>'MAPA RIESGOS GESTION'!Q56</f>
        <v>0</v>
      </c>
      <c r="F54" s="406"/>
      <c r="G54" s="406"/>
      <c r="H54" s="406"/>
      <c r="I54" s="407"/>
      <c r="J54" s="402"/>
      <c r="K54" s="403"/>
      <c r="L54" s="402"/>
      <c r="M54" s="403"/>
      <c r="N54" s="402"/>
      <c r="O54" s="403"/>
      <c r="P54" s="402"/>
      <c r="Q54" s="403"/>
      <c r="R54" s="402"/>
      <c r="S54" s="403"/>
      <c r="T54" s="402"/>
      <c r="U54" s="403"/>
      <c r="V54" s="402"/>
      <c r="W54" s="404"/>
      <c r="X54" s="403"/>
      <c r="Y54" s="183" t="str">
        <f t="shared" si="0"/>
        <v/>
      </c>
      <c r="Z54" s="183" t="str">
        <f t="shared" si="1"/>
        <v/>
      </c>
    </row>
    <row r="55" spans="1:26" ht="66" customHeight="1" x14ac:dyDescent="0.25">
      <c r="A55" s="414"/>
      <c r="B55" s="415"/>
      <c r="C55" s="415"/>
      <c r="D55" s="416"/>
      <c r="E55" s="405">
        <f>'MAPA RIESGOS GESTION'!Q57</f>
        <v>0</v>
      </c>
      <c r="F55" s="406"/>
      <c r="G55" s="406"/>
      <c r="H55" s="406"/>
      <c r="I55" s="407"/>
      <c r="J55" s="402"/>
      <c r="K55" s="403"/>
      <c r="L55" s="402"/>
      <c r="M55" s="403"/>
      <c r="N55" s="402"/>
      <c r="O55" s="403"/>
      <c r="P55" s="402"/>
      <c r="Q55" s="403"/>
      <c r="R55" s="402"/>
      <c r="S55" s="403"/>
      <c r="T55" s="402"/>
      <c r="U55" s="403"/>
      <c r="V55" s="402"/>
      <c r="W55" s="404"/>
      <c r="X55" s="403"/>
      <c r="Y55" s="183" t="str">
        <f t="shared" si="0"/>
        <v/>
      </c>
      <c r="Z55" s="183" t="str">
        <f t="shared" si="1"/>
        <v/>
      </c>
    </row>
    <row r="56" spans="1:26" ht="66" customHeight="1" x14ac:dyDescent="0.25">
      <c r="A56" s="408">
        <f>'MAPA RIESGOS GESTION'!E58</f>
        <v>0</v>
      </c>
      <c r="B56" s="409"/>
      <c r="C56" s="409"/>
      <c r="D56" s="410"/>
      <c r="E56" s="405">
        <f>'MAPA RIESGOS GESTION'!Q58</f>
        <v>0</v>
      </c>
      <c r="F56" s="406"/>
      <c r="G56" s="406"/>
      <c r="H56" s="406"/>
      <c r="I56" s="407"/>
      <c r="J56" s="402"/>
      <c r="K56" s="403"/>
      <c r="L56" s="402"/>
      <c r="M56" s="403"/>
      <c r="N56" s="402"/>
      <c r="O56" s="403"/>
      <c r="P56" s="402"/>
      <c r="Q56" s="403"/>
      <c r="R56" s="402"/>
      <c r="S56" s="403"/>
      <c r="T56" s="402"/>
      <c r="U56" s="403"/>
      <c r="V56" s="402"/>
      <c r="W56" s="404"/>
      <c r="X56" s="403"/>
      <c r="Y56" s="183" t="str">
        <f t="shared" si="0"/>
        <v/>
      </c>
      <c r="Z56" s="183" t="str">
        <f t="shared" si="1"/>
        <v/>
      </c>
    </row>
    <row r="57" spans="1:26" ht="66" customHeight="1" x14ac:dyDescent="0.25">
      <c r="A57" s="411"/>
      <c r="B57" s="412"/>
      <c r="C57" s="412"/>
      <c r="D57" s="413"/>
      <c r="E57" s="405">
        <f>'MAPA RIESGOS GESTION'!Q59</f>
        <v>0</v>
      </c>
      <c r="F57" s="406"/>
      <c r="G57" s="406"/>
      <c r="H57" s="406"/>
      <c r="I57" s="407"/>
      <c r="J57" s="402"/>
      <c r="K57" s="403"/>
      <c r="L57" s="402"/>
      <c r="M57" s="403"/>
      <c r="N57" s="402"/>
      <c r="O57" s="403"/>
      <c r="P57" s="402"/>
      <c r="Q57" s="403"/>
      <c r="R57" s="402"/>
      <c r="S57" s="403"/>
      <c r="T57" s="402"/>
      <c r="U57" s="403"/>
      <c r="V57" s="402"/>
      <c r="W57" s="404"/>
      <c r="X57" s="403"/>
      <c r="Y57" s="183" t="str">
        <f t="shared" si="0"/>
        <v/>
      </c>
      <c r="Z57" s="183" t="str">
        <f t="shared" si="1"/>
        <v/>
      </c>
    </row>
    <row r="58" spans="1:26" ht="66" customHeight="1" x14ac:dyDescent="0.25">
      <c r="A58" s="411"/>
      <c r="B58" s="412"/>
      <c r="C58" s="412"/>
      <c r="D58" s="413"/>
      <c r="E58" s="405">
        <f>'MAPA RIESGOS GESTION'!Q60</f>
        <v>0</v>
      </c>
      <c r="F58" s="406"/>
      <c r="G58" s="406"/>
      <c r="H58" s="406"/>
      <c r="I58" s="407"/>
      <c r="J58" s="402"/>
      <c r="K58" s="403"/>
      <c r="L58" s="402"/>
      <c r="M58" s="403"/>
      <c r="N58" s="402"/>
      <c r="O58" s="403"/>
      <c r="P58" s="402"/>
      <c r="Q58" s="403"/>
      <c r="R58" s="402"/>
      <c r="S58" s="403"/>
      <c r="T58" s="402"/>
      <c r="U58" s="403"/>
      <c r="V58" s="402"/>
      <c r="W58" s="404"/>
      <c r="X58" s="403"/>
      <c r="Y58" s="183" t="str">
        <f t="shared" si="0"/>
        <v/>
      </c>
      <c r="Z58" s="183" t="str">
        <f t="shared" si="1"/>
        <v/>
      </c>
    </row>
    <row r="59" spans="1:26" ht="66" customHeight="1" x14ac:dyDescent="0.25">
      <c r="A59" s="411"/>
      <c r="B59" s="412"/>
      <c r="C59" s="412"/>
      <c r="D59" s="413"/>
      <c r="E59" s="405">
        <f>'MAPA RIESGOS GESTION'!Q61</f>
        <v>0</v>
      </c>
      <c r="F59" s="406"/>
      <c r="G59" s="406"/>
      <c r="H59" s="406"/>
      <c r="I59" s="407"/>
      <c r="J59" s="402"/>
      <c r="K59" s="403"/>
      <c r="L59" s="402"/>
      <c r="M59" s="403"/>
      <c r="N59" s="402"/>
      <c r="O59" s="403"/>
      <c r="P59" s="402"/>
      <c r="Q59" s="403"/>
      <c r="R59" s="402"/>
      <c r="S59" s="403"/>
      <c r="T59" s="402"/>
      <c r="U59" s="403"/>
      <c r="V59" s="402"/>
      <c r="W59" s="404"/>
      <c r="X59" s="403"/>
      <c r="Y59" s="183" t="str">
        <f t="shared" si="0"/>
        <v/>
      </c>
      <c r="Z59" s="183" t="str">
        <f t="shared" si="1"/>
        <v/>
      </c>
    </row>
    <row r="60" spans="1:26" ht="66" customHeight="1" x14ac:dyDescent="0.25">
      <c r="A60" s="411"/>
      <c r="B60" s="412"/>
      <c r="C60" s="412"/>
      <c r="D60" s="413"/>
      <c r="E60" s="405">
        <f>'MAPA RIESGOS GESTION'!Q62</f>
        <v>0</v>
      </c>
      <c r="F60" s="406"/>
      <c r="G60" s="406"/>
      <c r="H60" s="406"/>
      <c r="I60" s="407"/>
      <c r="J60" s="402"/>
      <c r="K60" s="403"/>
      <c r="L60" s="402"/>
      <c r="M60" s="403"/>
      <c r="N60" s="402"/>
      <c r="O60" s="403"/>
      <c r="P60" s="402"/>
      <c r="Q60" s="403"/>
      <c r="R60" s="402"/>
      <c r="S60" s="403"/>
      <c r="T60" s="402"/>
      <c r="U60" s="403"/>
      <c r="V60" s="402"/>
      <c r="W60" s="404"/>
      <c r="X60" s="403"/>
      <c r="Y60" s="183" t="str">
        <f t="shared" si="0"/>
        <v/>
      </c>
      <c r="Z60" s="183" t="str">
        <f t="shared" si="1"/>
        <v/>
      </c>
    </row>
    <row r="61" spans="1:26" ht="66" customHeight="1" x14ac:dyDescent="0.25">
      <c r="A61" s="411"/>
      <c r="B61" s="412"/>
      <c r="C61" s="412"/>
      <c r="D61" s="413"/>
      <c r="E61" s="405">
        <f>'MAPA RIESGOS GESTION'!Q63</f>
        <v>0</v>
      </c>
      <c r="F61" s="406"/>
      <c r="G61" s="406"/>
      <c r="H61" s="406"/>
      <c r="I61" s="407"/>
      <c r="J61" s="402"/>
      <c r="K61" s="403"/>
      <c r="L61" s="402"/>
      <c r="M61" s="403"/>
      <c r="N61" s="402"/>
      <c r="O61" s="403"/>
      <c r="P61" s="402"/>
      <c r="Q61" s="403"/>
      <c r="R61" s="402"/>
      <c r="S61" s="403"/>
      <c r="T61" s="402"/>
      <c r="U61" s="403"/>
      <c r="V61" s="402"/>
      <c r="W61" s="404"/>
      <c r="X61" s="403"/>
      <c r="Y61" s="183" t="str">
        <f t="shared" si="0"/>
        <v/>
      </c>
      <c r="Z61" s="183" t="str">
        <f t="shared" si="1"/>
        <v/>
      </c>
    </row>
    <row r="62" spans="1:26" ht="66" customHeight="1" x14ac:dyDescent="0.25">
      <c r="A62" s="411"/>
      <c r="B62" s="412"/>
      <c r="C62" s="412"/>
      <c r="D62" s="413"/>
      <c r="E62" s="405">
        <f>'MAPA RIESGOS GESTION'!Q64</f>
        <v>0</v>
      </c>
      <c r="F62" s="406"/>
      <c r="G62" s="406"/>
      <c r="H62" s="406"/>
      <c r="I62" s="407"/>
      <c r="J62" s="402"/>
      <c r="K62" s="403"/>
      <c r="L62" s="402"/>
      <c r="M62" s="403"/>
      <c r="N62" s="402"/>
      <c r="O62" s="403"/>
      <c r="P62" s="402"/>
      <c r="Q62" s="403"/>
      <c r="R62" s="402"/>
      <c r="S62" s="403"/>
      <c r="T62" s="402"/>
      <c r="U62" s="403"/>
      <c r="V62" s="402"/>
      <c r="W62" s="404"/>
      <c r="X62" s="403"/>
      <c r="Y62" s="183" t="str">
        <f t="shared" si="0"/>
        <v/>
      </c>
      <c r="Z62" s="183" t="str">
        <f t="shared" si="1"/>
        <v/>
      </c>
    </row>
    <row r="63" spans="1:26" ht="66" customHeight="1" x14ac:dyDescent="0.25">
      <c r="A63" s="411"/>
      <c r="B63" s="412"/>
      <c r="C63" s="412"/>
      <c r="D63" s="413"/>
      <c r="E63" s="405">
        <f>'MAPA RIESGOS GESTION'!Q65</f>
        <v>0</v>
      </c>
      <c r="F63" s="406"/>
      <c r="G63" s="406"/>
      <c r="H63" s="406"/>
      <c r="I63" s="407"/>
      <c r="J63" s="402"/>
      <c r="K63" s="403"/>
      <c r="L63" s="402"/>
      <c r="M63" s="403"/>
      <c r="N63" s="402"/>
      <c r="O63" s="403"/>
      <c r="P63" s="402"/>
      <c r="Q63" s="403"/>
      <c r="R63" s="402"/>
      <c r="S63" s="403"/>
      <c r="T63" s="402"/>
      <c r="U63" s="403"/>
      <c r="V63" s="402"/>
      <c r="W63" s="404"/>
      <c r="X63" s="403"/>
      <c r="Y63" s="183" t="str">
        <f t="shared" si="0"/>
        <v/>
      </c>
      <c r="Z63" s="183" t="str">
        <f t="shared" si="1"/>
        <v/>
      </c>
    </row>
    <row r="64" spans="1:26" ht="66" customHeight="1" x14ac:dyDescent="0.25">
      <c r="A64" s="411"/>
      <c r="B64" s="412"/>
      <c r="C64" s="412"/>
      <c r="D64" s="413"/>
      <c r="E64" s="405">
        <f>'MAPA RIESGOS GESTION'!Q66</f>
        <v>0</v>
      </c>
      <c r="F64" s="406"/>
      <c r="G64" s="406"/>
      <c r="H64" s="406"/>
      <c r="I64" s="407"/>
      <c r="J64" s="402"/>
      <c r="K64" s="403"/>
      <c r="L64" s="402"/>
      <c r="M64" s="403"/>
      <c r="N64" s="402"/>
      <c r="O64" s="403"/>
      <c r="P64" s="402"/>
      <c r="Q64" s="403"/>
      <c r="R64" s="402"/>
      <c r="S64" s="403"/>
      <c r="T64" s="402"/>
      <c r="U64" s="403"/>
      <c r="V64" s="402"/>
      <c r="W64" s="404"/>
      <c r="X64" s="403"/>
      <c r="Y64" s="183" t="str">
        <f t="shared" si="0"/>
        <v/>
      </c>
      <c r="Z64" s="183" t="str">
        <f t="shared" si="1"/>
        <v/>
      </c>
    </row>
    <row r="65" spans="1:26" ht="66" customHeight="1" x14ac:dyDescent="0.25">
      <c r="A65" s="411"/>
      <c r="B65" s="412"/>
      <c r="C65" s="412"/>
      <c r="D65" s="413"/>
      <c r="E65" s="405">
        <f>'MAPA RIESGOS GESTION'!Q67</f>
        <v>0</v>
      </c>
      <c r="F65" s="406"/>
      <c r="G65" s="406"/>
      <c r="H65" s="406"/>
      <c r="I65" s="407"/>
      <c r="J65" s="402"/>
      <c r="K65" s="403"/>
      <c r="L65" s="402"/>
      <c r="M65" s="403"/>
      <c r="N65" s="402"/>
      <c r="O65" s="403"/>
      <c r="P65" s="402"/>
      <c r="Q65" s="403"/>
      <c r="R65" s="402"/>
      <c r="S65" s="403"/>
      <c r="T65" s="402"/>
      <c r="U65" s="403"/>
      <c r="V65" s="402"/>
      <c r="W65" s="404"/>
      <c r="X65" s="403"/>
      <c r="Y65" s="183" t="str">
        <f t="shared" si="0"/>
        <v/>
      </c>
      <c r="Z65" s="183" t="str">
        <f t="shared" si="1"/>
        <v/>
      </c>
    </row>
    <row r="66" spans="1:26" ht="66" customHeight="1" x14ac:dyDescent="0.25">
      <c r="A66" s="411"/>
      <c r="B66" s="412"/>
      <c r="C66" s="412"/>
      <c r="D66" s="413"/>
      <c r="E66" s="405">
        <f>'MAPA RIESGOS GESTION'!Q68</f>
        <v>0</v>
      </c>
      <c r="F66" s="406"/>
      <c r="G66" s="406"/>
      <c r="H66" s="406"/>
      <c r="I66" s="407"/>
      <c r="J66" s="402"/>
      <c r="K66" s="403"/>
      <c r="L66" s="402"/>
      <c r="M66" s="403"/>
      <c r="N66" s="402"/>
      <c r="O66" s="403"/>
      <c r="P66" s="402"/>
      <c r="Q66" s="403"/>
      <c r="R66" s="402"/>
      <c r="S66" s="403"/>
      <c r="T66" s="402"/>
      <c r="U66" s="403"/>
      <c r="V66" s="402"/>
      <c r="W66" s="404"/>
      <c r="X66" s="403"/>
      <c r="Y66" s="183" t="str">
        <f t="shared" si="0"/>
        <v/>
      </c>
      <c r="Z66" s="183" t="str">
        <f t="shared" si="1"/>
        <v/>
      </c>
    </row>
    <row r="67" spans="1:26" ht="66" customHeight="1" x14ac:dyDescent="0.25">
      <c r="A67" s="411"/>
      <c r="B67" s="412"/>
      <c r="C67" s="412"/>
      <c r="D67" s="413"/>
      <c r="E67" s="405">
        <f>'MAPA RIESGOS GESTION'!Q69</f>
        <v>0</v>
      </c>
      <c r="F67" s="406"/>
      <c r="G67" s="406"/>
      <c r="H67" s="406"/>
      <c r="I67" s="407"/>
      <c r="J67" s="402"/>
      <c r="K67" s="403"/>
      <c r="L67" s="402"/>
      <c r="M67" s="403"/>
      <c r="N67" s="402"/>
      <c r="O67" s="403"/>
      <c r="P67" s="402"/>
      <c r="Q67" s="403"/>
      <c r="R67" s="402"/>
      <c r="S67" s="403"/>
      <c r="T67" s="402"/>
      <c r="U67" s="403"/>
      <c r="V67" s="402"/>
      <c r="W67" s="404"/>
      <c r="X67" s="403"/>
      <c r="Y67" s="183" t="str">
        <f t="shared" si="0"/>
        <v/>
      </c>
      <c r="Z67" s="183" t="str">
        <f t="shared" si="1"/>
        <v/>
      </c>
    </row>
    <row r="68" spans="1:26" ht="66" customHeight="1" x14ac:dyDescent="0.25">
      <c r="A68" s="411"/>
      <c r="B68" s="412"/>
      <c r="C68" s="412"/>
      <c r="D68" s="413"/>
      <c r="E68" s="405">
        <f>'MAPA RIESGOS GESTION'!Q70</f>
        <v>0</v>
      </c>
      <c r="F68" s="406"/>
      <c r="G68" s="406"/>
      <c r="H68" s="406"/>
      <c r="I68" s="407"/>
      <c r="J68" s="402"/>
      <c r="K68" s="403"/>
      <c r="L68" s="402"/>
      <c r="M68" s="403"/>
      <c r="N68" s="402"/>
      <c r="O68" s="403"/>
      <c r="P68" s="402"/>
      <c r="Q68" s="403"/>
      <c r="R68" s="402"/>
      <c r="S68" s="403"/>
      <c r="T68" s="402"/>
      <c r="U68" s="403"/>
      <c r="V68" s="402"/>
      <c r="W68" s="404"/>
      <c r="X68" s="403"/>
      <c r="Y68" s="183" t="str">
        <f t="shared" si="0"/>
        <v/>
      </c>
      <c r="Z68" s="183" t="str">
        <f t="shared" si="1"/>
        <v/>
      </c>
    </row>
    <row r="69" spans="1:26" ht="66" customHeight="1" x14ac:dyDescent="0.25">
      <c r="A69" s="411"/>
      <c r="B69" s="412"/>
      <c r="C69" s="412"/>
      <c r="D69" s="413"/>
      <c r="E69" s="405">
        <f>'MAPA RIESGOS GESTION'!Q71</f>
        <v>0</v>
      </c>
      <c r="F69" s="406"/>
      <c r="G69" s="406"/>
      <c r="H69" s="406"/>
      <c r="I69" s="407"/>
      <c r="J69" s="402"/>
      <c r="K69" s="403"/>
      <c r="L69" s="402"/>
      <c r="M69" s="403"/>
      <c r="N69" s="402"/>
      <c r="O69" s="403"/>
      <c r="P69" s="402"/>
      <c r="Q69" s="403"/>
      <c r="R69" s="402"/>
      <c r="S69" s="403"/>
      <c r="T69" s="402"/>
      <c r="U69" s="403"/>
      <c r="V69" s="402"/>
      <c r="W69" s="404"/>
      <c r="X69" s="403"/>
      <c r="Y69" s="183" t="str">
        <f t="shared" si="0"/>
        <v/>
      </c>
      <c r="Z69" s="183" t="str">
        <f t="shared" si="1"/>
        <v/>
      </c>
    </row>
    <row r="70" spans="1:26" ht="66" customHeight="1" x14ac:dyDescent="0.25">
      <c r="A70" s="411"/>
      <c r="B70" s="412"/>
      <c r="C70" s="412"/>
      <c r="D70" s="413"/>
      <c r="E70" s="405">
        <f>'MAPA RIESGOS GESTION'!Q72</f>
        <v>0</v>
      </c>
      <c r="F70" s="406"/>
      <c r="G70" s="406"/>
      <c r="H70" s="406"/>
      <c r="I70" s="407"/>
      <c r="J70" s="402"/>
      <c r="K70" s="403"/>
      <c r="L70" s="402"/>
      <c r="M70" s="403"/>
      <c r="N70" s="402"/>
      <c r="O70" s="403"/>
      <c r="P70" s="402"/>
      <c r="Q70" s="403"/>
      <c r="R70" s="402"/>
      <c r="S70" s="403"/>
      <c r="T70" s="402"/>
      <c r="U70" s="403"/>
      <c r="V70" s="402"/>
      <c r="W70" s="404"/>
      <c r="X70" s="403"/>
      <c r="Y70" s="183" t="str">
        <f t="shared" si="0"/>
        <v/>
      </c>
      <c r="Z70" s="183" t="str">
        <f t="shared" si="1"/>
        <v/>
      </c>
    </row>
    <row r="71" spans="1:26" ht="66" customHeight="1" x14ac:dyDescent="0.25">
      <c r="A71" s="414"/>
      <c r="B71" s="415"/>
      <c r="C71" s="415"/>
      <c r="D71" s="416"/>
      <c r="E71" s="405">
        <f>'MAPA RIESGOS GESTION'!Q73</f>
        <v>0</v>
      </c>
      <c r="F71" s="406"/>
      <c r="G71" s="406"/>
      <c r="H71" s="406"/>
      <c r="I71" s="407"/>
      <c r="J71" s="402"/>
      <c r="K71" s="403"/>
      <c r="L71" s="402"/>
      <c r="M71" s="403"/>
      <c r="N71" s="402"/>
      <c r="O71" s="403"/>
      <c r="P71" s="402"/>
      <c r="Q71" s="403"/>
      <c r="R71" s="402"/>
      <c r="S71" s="403"/>
      <c r="T71" s="402"/>
      <c r="U71" s="403"/>
      <c r="V71" s="402"/>
      <c r="W71" s="404"/>
      <c r="X71" s="403"/>
      <c r="Y71" s="183" t="str">
        <f t="shared" si="0"/>
        <v/>
      </c>
      <c r="Z71" s="183" t="str">
        <f t="shared" si="1"/>
        <v/>
      </c>
    </row>
    <row r="72" spans="1:26" ht="66" customHeight="1" x14ac:dyDescent="0.25">
      <c r="A72" s="408">
        <f>'MAPA RIESGOS GESTION'!E74</f>
        <v>0</v>
      </c>
      <c r="B72" s="409"/>
      <c r="C72" s="409"/>
      <c r="D72" s="410"/>
      <c r="E72" s="405">
        <f>'MAPA RIESGOS GESTION'!Q74</f>
        <v>0</v>
      </c>
      <c r="F72" s="406"/>
      <c r="G72" s="406"/>
      <c r="H72" s="406"/>
      <c r="I72" s="407"/>
      <c r="J72" s="402"/>
      <c r="K72" s="403"/>
      <c r="L72" s="402"/>
      <c r="M72" s="403"/>
      <c r="N72" s="402"/>
      <c r="O72" s="403"/>
      <c r="P72" s="402"/>
      <c r="Q72" s="403"/>
      <c r="R72" s="402"/>
      <c r="S72" s="403"/>
      <c r="T72" s="402"/>
      <c r="U72" s="403"/>
      <c r="V72" s="402"/>
      <c r="W72" s="404"/>
      <c r="X72" s="403"/>
      <c r="Y72" s="183" t="str">
        <f t="shared" si="0"/>
        <v/>
      </c>
      <c r="Z72" s="183" t="str">
        <f t="shared" si="1"/>
        <v/>
      </c>
    </row>
    <row r="73" spans="1:26" ht="66" customHeight="1" x14ac:dyDescent="0.25">
      <c r="A73" s="411"/>
      <c r="B73" s="412"/>
      <c r="C73" s="412"/>
      <c r="D73" s="413"/>
      <c r="E73" s="405">
        <f>'MAPA RIESGOS GESTION'!Q75</f>
        <v>0</v>
      </c>
      <c r="F73" s="406"/>
      <c r="G73" s="406"/>
      <c r="H73" s="406"/>
      <c r="I73" s="407"/>
      <c r="J73" s="402"/>
      <c r="K73" s="403"/>
      <c r="L73" s="402"/>
      <c r="M73" s="403"/>
      <c r="N73" s="402"/>
      <c r="O73" s="403"/>
      <c r="P73" s="402"/>
      <c r="Q73" s="403"/>
      <c r="R73" s="402"/>
      <c r="S73" s="403"/>
      <c r="T73" s="402"/>
      <c r="U73" s="403"/>
      <c r="V73" s="402"/>
      <c r="W73" s="404"/>
      <c r="X73" s="403"/>
      <c r="Y73" s="183" t="str">
        <f t="shared" si="0"/>
        <v/>
      </c>
      <c r="Z73" s="183" t="str">
        <f t="shared" si="1"/>
        <v/>
      </c>
    </row>
    <row r="74" spans="1:26" ht="66" customHeight="1" x14ac:dyDescent="0.25">
      <c r="A74" s="411"/>
      <c r="B74" s="412"/>
      <c r="C74" s="412"/>
      <c r="D74" s="413"/>
      <c r="E74" s="405">
        <f>'MAPA RIESGOS GESTION'!Q76</f>
        <v>0</v>
      </c>
      <c r="F74" s="406"/>
      <c r="G74" s="406"/>
      <c r="H74" s="406"/>
      <c r="I74" s="407"/>
      <c r="J74" s="402"/>
      <c r="K74" s="403"/>
      <c r="L74" s="402"/>
      <c r="M74" s="403"/>
      <c r="N74" s="402"/>
      <c r="O74" s="403"/>
      <c r="P74" s="402"/>
      <c r="Q74" s="403"/>
      <c r="R74" s="402"/>
      <c r="S74" s="403"/>
      <c r="T74" s="402"/>
      <c r="U74" s="403"/>
      <c r="V74" s="402"/>
      <c r="W74" s="404"/>
      <c r="X74" s="403"/>
      <c r="Y74" s="183" t="str">
        <f t="shared" si="0"/>
        <v/>
      </c>
      <c r="Z74" s="183" t="str">
        <f t="shared" si="1"/>
        <v/>
      </c>
    </row>
    <row r="75" spans="1:26" ht="66" customHeight="1" x14ac:dyDescent="0.25">
      <c r="A75" s="411"/>
      <c r="B75" s="412"/>
      <c r="C75" s="412"/>
      <c r="D75" s="413"/>
      <c r="E75" s="405">
        <f>'MAPA RIESGOS GESTION'!Q77</f>
        <v>0</v>
      </c>
      <c r="F75" s="406"/>
      <c r="G75" s="406"/>
      <c r="H75" s="406"/>
      <c r="I75" s="407"/>
      <c r="J75" s="402"/>
      <c r="K75" s="403"/>
      <c r="L75" s="402"/>
      <c r="M75" s="403"/>
      <c r="N75" s="402"/>
      <c r="O75" s="403"/>
      <c r="P75" s="402"/>
      <c r="Q75" s="403"/>
      <c r="R75" s="402"/>
      <c r="S75" s="403"/>
      <c r="T75" s="402"/>
      <c r="U75" s="403"/>
      <c r="V75" s="402"/>
      <c r="W75" s="404"/>
      <c r="X75" s="403"/>
      <c r="Y75" s="183" t="str">
        <f t="shared" si="0"/>
        <v/>
      </c>
      <c r="Z75" s="183" t="str">
        <f t="shared" si="1"/>
        <v/>
      </c>
    </row>
    <row r="76" spans="1:26" ht="66" customHeight="1" x14ac:dyDescent="0.25">
      <c r="A76" s="411"/>
      <c r="B76" s="412"/>
      <c r="C76" s="412"/>
      <c r="D76" s="413"/>
      <c r="E76" s="405">
        <f>'MAPA RIESGOS GESTION'!Q78</f>
        <v>0</v>
      </c>
      <c r="F76" s="406"/>
      <c r="G76" s="406"/>
      <c r="H76" s="406"/>
      <c r="I76" s="407"/>
      <c r="J76" s="402"/>
      <c r="K76" s="403"/>
      <c r="L76" s="402"/>
      <c r="M76" s="403"/>
      <c r="N76" s="402"/>
      <c r="O76" s="403"/>
      <c r="P76" s="402"/>
      <c r="Q76" s="403"/>
      <c r="R76" s="402"/>
      <c r="S76" s="403"/>
      <c r="T76" s="402"/>
      <c r="U76" s="403"/>
      <c r="V76" s="402"/>
      <c r="W76" s="404"/>
      <c r="X76" s="403"/>
      <c r="Y76" s="183" t="str">
        <f t="shared" si="0"/>
        <v/>
      </c>
      <c r="Z76" s="183" t="str">
        <f t="shared" si="1"/>
        <v/>
      </c>
    </row>
    <row r="77" spans="1:26" ht="66" customHeight="1" x14ac:dyDescent="0.25">
      <c r="A77" s="411"/>
      <c r="B77" s="412"/>
      <c r="C77" s="412"/>
      <c r="D77" s="413"/>
      <c r="E77" s="405">
        <f>'MAPA RIESGOS GESTION'!Q79</f>
        <v>0</v>
      </c>
      <c r="F77" s="406"/>
      <c r="G77" s="406"/>
      <c r="H77" s="406"/>
      <c r="I77" s="407"/>
      <c r="J77" s="402"/>
      <c r="K77" s="403"/>
      <c r="L77" s="402"/>
      <c r="M77" s="403"/>
      <c r="N77" s="402"/>
      <c r="O77" s="403"/>
      <c r="P77" s="402"/>
      <c r="Q77" s="403"/>
      <c r="R77" s="402"/>
      <c r="S77" s="403"/>
      <c r="T77" s="402"/>
      <c r="U77" s="403"/>
      <c r="V77" s="402"/>
      <c r="W77" s="404"/>
      <c r="X77" s="403"/>
      <c r="Y77" s="183" t="str">
        <f t="shared" ref="Y77:Y140" si="2">IF(AND(J77="",L77="",N77="",P77="",R77="",T77="",V77=""),"",SUM(J77:X77))</f>
        <v/>
      </c>
      <c r="Z77" s="183" t="str">
        <f t="shared" ref="Z77:Z140" si="3">IF(Y77="","",IF(Y77&gt;=96,"Fuerte",IF(Y77&gt;=86,"Moderado",IF(Y77&gt;=0,"Débil",""))))</f>
        <v/>
      </c>
    </row>
    <row r="78" spans="1:26" ht="66" customHeight="1" x14ac:dyDescent="0.25">
      <c r="A78" s="411"/>
      <c r="B78" s="412"/>
      <c r="C78" s="412"/>
      <c r="D78" s="413"/>
      <c r="E78" s="405">
        <f>'MAPA RIESGOS GESTION'!Q80</f>
        <v>0</v>
      </c>
      <c r="F78" s="406"/>
      <c r="G78" s="406"/>
      <c r="H78" s="406"/>
      <c r="I78" s="407"/>
      <c r="J78" s="402"/>
      <c r="K78" s="403"/>
      <c r="L78" s="402"/>
      <c r="M78" s="403"/>
      <c r="N78" s="402"/>
      <c r="O78" s="403"/>
      <c r="P78" s="402"/>
      <c r="Q78" s="403"/>
      <c r="R78" s="402"/>
      <c r="S78" s="403"/>
      <c r="T78" s="402"/>
      <c r="U78" s="403"/>
      <c r="V78" s="402"/>
      <c r="W78" s="404"/>
      <c r="X78" s="403"/>
      <c r="Y78" s="183" t="str">
        <f t="shared" si="2"/>
        <v/>
      </c>
      <c r="Z78" s="183" t="str">
        <f t="shared" si="3"/>
        <v/>
      </c>
    </row>
    <row r="79" spans="1:26" ht="66" customHeight="1" x14ac:dyDescent="0.25">
      <c r="A79" s="411"/>
      <c r="B79" s="412"/>
      <c r="C79" s="412"/>
      <c r="D79" s="413"/>
      <c r="E79" s="405">
        <f>'MAPA RIESGOS GESTION'!Q81</f>
        <v>0</v>
      </c>
      <c r="F79" s="406"/>
      <c r="G79" s="406"/>
      <c r="H79" s="406"/>
      <c r="I79" s="407"/>
      <c r="J79" s="402"/>
      <c r="K79" s="403"/>
      <c r="L79" s="402"/>
      <c r="M79" s="403"/>
      <c r="N79" s="402"/>
      <c r="O79" s="403"/>
      <c r="P79" s="402"/>
      <c r="Q79" s="403"/>
      <c r="R79" s="402"/>
      <c r="S79" s="403"/>
      <c r="T79" s="402"/>
      <c r="U79" s="403"/>
      <c r="V79" s="402"/>
      <c r="W79" s="404"/>
      <c r="X79" s="403"/>
      <c r="Y79" s="183" t="str">
        <f t="shared" si="2"/>
        <v/>
      </c>
      <c r="Z79" s="183" t="str">
        <f t="shared" si="3"/>
        <v/>
      </c>
    </row>
    <row r="80" spans="1:26" ht="66" customHeight="1" x14ac:dyDescent="0.25">
      <c r="A80" s="411"/>
      <c r="B80" s="412"/>
      <c r="C80" s="412"/>
      <c r="D80" s="413"/>
      <c r="E80" s="405">
        <f>'MAPA RIESGOS GESTION'!Q82</f>
        <v>0</v>
      </c>
      <c r="F80" s="406"/>
      <c r="G80" s="406"/>
      <c r="H80" s="406"/>
      <c r="I80" s="407"/>
      <c r="J80" s="402"/>
      <c r="K80" s="403"/>
      <c r="L80" s="402"/>
      <c r="M80" s="403"/>
      <c r="N80" s="402"/>
      <c r="O80" s="403"/>
      <c r="P80" s="402"/>
      <c r="Q80" s="403"/>
      <c r="R80" s="402"/>
      <c r="S80" s="403"/>
      <c r="T80" s="402"/>
      <c r="U80" s="403"/>
      <c r="V80" s="402"/>
      <c r="W80" s="404"/>
      <c r="X80" s="403"/>
      <c r="Y80" s="183" t="str">
        <f t="shared" si="2"/>
        <v/>
      </c>
      <c r="Z80" s="183" t="str">
        <f t="shared" si="3"/>
        <v/>
      </c>
    </row>
    <row r="81" spans="1:26" ht="66" customHeight="1" x14ac:dyDescent="0.25">
      <c r="A81" s="411"/>
      <c r="B81" s="412"/>
      <c r="C81" s="412"/>
      <c r="D81" s="413"/>
      <c r="E81" s="405">
        <f>'MAPA RIESGOS GESTION'!Q83</f>
        <v>0</v>
      </c>
      <c r="F81" s="406"/>
      <c r="G81" s="406"/>
      <c r="H81" s="406"/>
      <c r="I81" s="407"/>
      <c r="J81" s="402"/>
      <c r="K81" s="403"/>
      <c r="L81" s="402"/>
      <c r="M81" s="403"/>
      <c r="N81" s="402"/>
      <c r="O81" s="403"/>
      <c r="P81" s="402"/>
      <c r="Q81" s="403"/>
      <c r="R81" s="402"/>
      <c r="S81" s="403"/>
      <c r="T81" s="402"/>
      <c r="U81" s="403"/>
      <c r="V81" s="402"/>
      <c r="W81" s="404"/>
      <c r="X81" s="403"/>
      <c r="Y81" s="183" t="str">
        <f t="shared" si="2"/>
        <v/>
      </c>
      <c r="Z81" s="183" t="str">
        <f t="shared" si="3"/>
        <v/>
      </c>
    </row>
    <row r="82" spans="1:26" ht="66" customHeight="1" x14ac:dyDescent="0.25">
      <c r="A82" s="411"/>
      <c r="B82" s="412"/>
      <c r="C82" s="412"/>
      <c r="D82" s="413"/>
      <c r="E82" s="405">
        <f>'MAPA RIESGOS GESTION'!Q84</f>
        <v>0</v>
      </c>
      <c r="F82" s="406"/>
      <c r="G82" s="406"/>
      <c r="H82" s="406"/>
      <c r="I82" s="407"/>
      <c r="J82" s="402"/>
      <c r="K82" s="403"/>
      <c r="L82" s="402"/>
      <c r="M82" s="403"/>
      <c r="N82" s="402"/>
      <c r="O82" s="403"/>
      <c r="P82" s="402"/>
      <c r="Q82" s="403"/>
      <c r="R82" s="402"/>
      <c r="S82" s="403"/>
      <c r="T82" s="402"/>
      <c r="U82" s="403"/>
      <c r="V82" s="402"/>
      <c r="W82" s="404"/>
      <c r="X82" s="403"/>
      <c r="Y82" s="183" t="str">
        <f t="shared" si="2"/>
        <v/>
      </c>
      <c r="Z82" s="183" t="str">
        <f t="shared" si="3"/>
        <v/>
      </c>
    </row>
    <row r="83" spans="1:26" ht="66" customHeight="1" x14ac:dyDescent="0.25">
      <c r="A83" s="411"/>
      <c r="B83" s="412"/>
      <c r="C83" s="412"/>
      <c r="D83" s="413"/>
      <c r="E83" s="405">
        <f>'MAPA RIESGOS GESTION'!Q85</f>
        <v>0</v>
      </c>
      <c r="F83" s="406"/>
      <c r="G83" s="406"/>
      <c r="H83" s="406"/>
      <c r="I83" s="407"/>
      <c r="J83" s="402"/>
      <c r="K83" s="403"/>
      <c r="L83" s="402"/>
      <c r="M83" s="403"/>
      <c r="N83" s="402"/>
      <c r="O83" s="403"/>
      <c r="P83" s="402"/>
      <c r="Q83" s="403"/>
      <c r="R83" s="402"/>
      <c r="S83" s="403"/>
      <c r="T83" s="402"/>
      <c r="U83" s="403"/>
      <c r="V83" s="402"/>
      <c r="W83" s="404"/>
      <c r="X83" s="403"/>
      <c r="Y83" s="183" t="str">
        <f t="shared" si="2"/>
        <v/>
      </c>
      <c r="Z83" s="183" t="str">
        <f t="shared" si="3"/>
        <v/>
      </c>
    </row>
    <row r="84" spans="1:26" ht="66" customHeight="1" x14ac:dyDescent="0.25">
      <c r="A84" s="411"/>
      <c r="B84" s="412"/>
      <c r="C84" s="412"/>
      <c r="D84" s="413"/>
      <c r="E84" s="405">
        <f>'MAPA RIESGOS GESTION'!Q86</f>
        <v>0</v>
      </c>
      <c r="F84" s="406"/>
      <c r="G84" s="406"/>
      <c r="H84" s="406"/>
      <c r="I84" s="407"/>
      <c r="J84" s="402"/>
      <c r="K84" s="403"/>
      <c r="L84" s="402"/>
      <c r="M84" s="403"/>
      <c r="N84" s="402"/>
      <c r="O84" s="403"/>
      <c r="P84" s="402"/>
      <c r="Q84" s="403"/>
      <c r="R84" s="402"/>
      <c r="S84" s="403"/>
      <c r="T84" s="402"/>
      <c r="U84" s="403"/>
      <c r="V84" s="402"/>
      <c r="W84" s="404"/>
      <c r="X84" s="403"/>
      <c r="Y84" s="183" t="str">
        <f t="shared" si="2"/>
        <v/>
      </c>
      <c r="Z84" s="183" t="str">
        <f t="shared" si="3"/>
        <v/>
      </c>
    </row>
    <row r="85" spans="1:26" ht="66" customHeight="1" x14ac:dyDescent="0.25">
      <c r="A85" s="411"/>
      <c r="B85" s="412"/>
      <c r="C85" s="412"/>
      <c r="D85" s="413"/>
      <c r="E85" s="405">
        <f>'MAPA RIESGOS GESTION'!Q87</f>
        <v>0</v>
      </c>
      <c r="F85" s="406"/>
      <c r="G85" s="406"/>
      <c r="H85" s="406"/>
      <c r="I85" s="407"/>
      <c r="J85" s="402"/>
      <c r="K85" s="403"/>
      <c r="L85" s="402"/>
      <c r="M85" s="403"/>
      <c r="N85" s="402"/>
      <c r="O85" s="403"/>
      <c r="P85" s="402"/>
      <c r="Q85" s="403"/>
      <c r="R85" s="402"/>
      <c r="S85" s="403"/>
      <c r="T85" s="402"/>
      <c r="U85" s="403"/>
      <c r="V85" s="402"/>
      <c r="W85" s="404"/>
      <c r="X85" s="403"/>
      <c r="Y85" s="183" t="str">
        <f t="shared" si="2"/>
        <v/>
      </c>
      <c r="Z85" s="183" t="str">
        <f t="shared" si="3"/>
        <v/>
      </c>
    </row>
    <row r="86" spans="1:26" ht="66" customHeight="1" x14ac:dyDescent="0.25">
      <c r="A86" s="411"/>
      <c r="B86" s="412"/>
      <c r="C86" s="412"/>
      <c r="D86" s="413"/>
      <c r="E86" s="405">
        <f>'MAPA RIESGOS GESTION'!Q88</f>
        <v>0</v>
      </c>
      <c r="F86" s="406"/>
      <c r="G86" s="406"/>
      <c r="H86" s="406"/>
      <c r="I86" s="407"/>
      <c r="J86" s="402"/>
      <c r="K86" s="403"/>
      <c r="L86" s="402"/>
      <c r="M86" s="403"/>
      <c r="N86" s="402"/>
      <c r="O86" s="403"/>
      <c r="P86" s="402"/>
      <c r="Q86" s="403"/>
      <c r="R86" s="402"/>
      <c r="S86" s="403"/>
      <c r="T86" s="402"/>
      <c r="U86" s="403"/>
      <c r="V86" s="402"/>
      <c r="W86" s="404"/>
      <c r="X86" s="403"/>
      <c r="Y86" s="183" t="str">
        <f t="shared" si="2"/>
        <v/>
      </c>
      <c r="Z86" s="183" t="str">
        <f t="shared" si="3"/>
        <v/>
      </c>
    </row>
    <row r="87" spans="1:26" ht="66" customHeight="1" x14ac:dyDescent="0.25">
      <c r="A87" s="414"/>
      <c r="B87" s="415"/>
      <c r="C87" s="415"/>
      <c r="D87" s="416"/>
      <c r="E87" s="405">
        <f>'MAPA RIESGOS GESTION'!Q89</f>
        <v>0</v>
      </c>
      <c r="F87" s="406"/>
      <c r="G87" s="406"/>
      <c r="H87" s="406"/>
      <c r="I87" s="407"/>
      <c r="J87" s="402"/>
      <c r="K87" s="403"/>
      <c r="L87" s="402"/>
      <c r="M87" s="403"/>
      <c r="N87" s="402"/>
      <c r="O87" s="403"/>
      <c r="P87" s="402"/>
      <c r="Q87" s="403"/>
      <c r="R87" s="402"/>
      <c r="S87" s="403"/>
      <c r="T87" s="402"/>
      <c r="U87" s="403"/>
      <c r="V87" s="402"/>
      <c r="W87" s="404"/>
      <c r="X87" s="403"/>
      <c r="Y87" s="183" t="str">
        <f t="shared" si="2"/>
        <v/>
      </c>
      <c r="Z87" s="183" t="str">
        <f t="shared" si="3"/>
        <v/>
      </c>
    </row>
    <row r="88" spans="1:26" ht="66" customHeight="1" x14ac:dyDescent="0.25">
      <c r="A88" s="408">
        <f>'MAPA RIESGOS GESTION'!E90</f>
        <v>0</v>
      </c>
      <c r="B88" s="409"/>
      <c r="C88" s="409"/>
      <c r="D88" s="410"/>
      <c r="E88" s="405">
        <f>'MAPA RIESGOS GESTION'!Q90</f>
        <v>0</v>
      </c>
      <c r="F88" s="406"/>
      <c r="G88" s="406"/>
      <c r="H88" s="406"/>
      <c r="I88" s="407"/>
      <c r="J88" s="402"/>
      <c r="K88" s="403"/>
      <c r="L88" s="402"/>
      <c r="M88" s="403"/>
      <c r="N88" s="402"/>
      <c r="O88" s="403"/>
      <c r="P88" s="402"/>
      <c r="Q88" s="403"/>
      <c r="R88" s="402"/>
      <c r="S88" s="403"/>
      <c r="T88" s="402"/>
      <c r="U88" s="403"/>
      <c r="V88" s="402"/>
      <c r="W88" s="404"/>
      <c r="X88" s="403"/>
      <c r="Y88" s="183" t="str">
        <f t="shared" si="2"/>
        <v/>
      </c>
      <c r="Z88" s="183" t="str">
        <f t="shared" si="3"/>
        <v/>
      </c>
    </row>
    <row r="89" spans="1:26" ht="66" customHeight="1" x14ac:dyDescent="0.25">
      <c r="A89" s="411"/>
      <c r="B89" s="412"/>
      <c r="C89" s="412"/>
      <c r="D89" s="413"/>
      <c r="E89" s="405">
        <f>'MAPA RIESGOS GESTION'!Q91</f>
        <v>0</v>
      </c>
      <c r="F89" s="406"/>
      <c r="G89" s="406"/>
      <c r="H89" s="406"/>
      <c r="I89" s="407"/>
      <c r="J89" s="402"/>
      <c r="K89" s="403"/>
      <c r="L89" s="402"/>
      <c r="M89" s="403"/>
      <c r="N89" s="402"/>
      <c r="O89" s="403"/>
      <c r="P89" s="402"/>
      <c r="Q89" s="403"/>
      <c r="R89" s="402"/>
      <c r="S89" s="403"/>
      <c r="T89" s="402"/>
      <c r="U89" s="403"/>
      <c r="V89" s="402"/>
      <c r="W89" s="404"/>
      <c r="X89" s="403"/>
      <c r="Y89" s="183" t="str">
        <f t="shared" si="2"/>
        <v/>
      </c>
      <c r="Z89" s="183" t="str">
        <f t="shared" si="3"/>
        <v/>
      </c>
    </row>
    <row r="90" spans="1:26" ht="66" customHeight="1" x14ac:dyDescent="0.25">
      <c r="A90" s="411"/>
      <c r="B90" s="412"/>
      <c r="C90" s="412"/>
      <c r="D90" s="413"/>
      <c r="E90" s="405">
        <f>'MAPA RIESGOS GESTION'!Q92</f>
        <v>0</v>
      </c>
      <c r="F90" s="406"/>
      <c r="G90" s="406"/>
      <c r="H90" s="406"/>
      <c r="I90" s="407"/>
      <c r="J90" s="402"/>
      <c r="K90" s="403"/>
      <c r="L90" s="402"/>
      <c r="M90" s="403"/>
      <c r="N90" s="402"/>
      <c r="O90" s="403"/>
      <c r="P90" s="402"/>
      <c r="Q90" s="403"/>
      <c r="R90" s="402"/>
      <c r="S90" s="403"/>
      <c r="T90" s="402"/>
      <c r="U90" s="403"/>
      <c r="V90" s="402"/>
      <c r="W90" s="404"/>
      <c r="X90" s="403"/>
      <c r="Y90" s="183" t="str">
        <f t="shared" si="2"/>
        <v/>
      </c>
      <c r="Z90" s="183" t="str">
        <f t="shared" si="3"/>
        <v/>
      </c>
    </row>
    <row r="91" spans="1:26" ht="66" customHeight="1" x14ac:dyDescent="0.25">
      <c r="A91" s="411"/>
      <c r="B91" s="412"/>
      <c r="C91" s="412"/>
      <c r="D91" s="413"/>
      <c r="E91" s="405">
        <f>'MAPA RIESGOS GESTION'!Q93</f>
        <v>0</v>
      </c>
      <c r="F91" s="406"/>
      <c r="G91" s="406"/>
      <c r="H91" s="406"/>
      <c r="I91" s="407"/>
      <c r="J91" s="402"/>
      <c r="K91" s="403"/>
      <c r="L91" s="402"/>
      <c r="M91" s="403"/>
      <c r="N91" s="402"/>
      <c r="O91" s="403"/>
      <c r="P91" s="402"/>
      <c r="Q91" s="403"/>
      <c r="R91" s="402"/>
      <c r="S91" s="403"/>
      <c r="T91" s="402"/>
      <c r="U91" s="403"/>
      <c r="V91" s="402"/>
      <c r="W91" s="404"/>
      <c r="X91" s="403"/>
      <c r="Y91" s="183" t="str">
        <f t="shared" si="2"/>
        <v/>
      </c>
      <c r="Z91" s="183" t="str">
        <f t="shared" si="3"/>
        <v/>
      </c>
    </row>
    <row r="92" spans="1:26" ht="66" customHeight="1" x14ac:dyDescent="0.25">
      <c r="A92" s="411"/>
      <c r="B92" s="412"/>
      <c r="C92" s="412"/>
      <c r="D92" s="413"/>
      <c r="E92" s="405">
        <f>'MAPA RIESGOS GESTION'!Q94</f>
        <v>0</v>
      </c>
      <c r="F92" s="406"/>
      <c r="G92" s="406"/>
      <c r="H92" s="406"/>
      <c r="I92" s="407"/>
      <c r="J92" s="402"/>
      <c r="K92" s="403"/>
      <c r="L92" s="402"/>
      <c r="M92" s="403"/>
      <c r="N92" s="402"/>
      <c r="O92" s="403"/>
      <c r="P92" s="402"/>
      <c r="Q92" s="403"/>
      <c r="R92" s="402"/>
      <c r="S92" s="403"/>
      <c r="T92" s="402"/>
      <c r="U92" s="403"/>
      <c r="V92" s="402"/>
      <c r="W92" s="404"/>
      <c r="X92" s="403"/>
      <c r="Y92" s="183" t="str">
        <f t="shared" si="2"/>
        <v/>
      </c>
      <c r="Z92" s="183" t="str">
        <f t="shared" si="3"/>
        <v/>
      </c>
    </row>
    <row r="93" spans="1:26" ht="66" customHeight="1" x14ac:dyDescent="0.25">
      <c r="A93" s="411"/>
      <c r="B93" s="412"/>
      <c r="C93" s="412"/>
      <c r="D93" s="413"/>
      <c r="E93" s="405">
        <f>'MAPA RIESGOS GESTION'!Q95</f>
        <v>0</v>
      </c>
      <c r="F93" s="406"/>
      <c r="G93" s="406"/>
      <c r="H93" s="406"/>
      <c r="I93" s="407"/>
      <c r="J93" s="402"/>
      <c r="K93" s="403"/>
      <c r="L93" s="402"/>
      <c r="M93" s="403"/>
      <c r="N93" s="402"/>
      <c r="O93" s="403"/>
      <c r="P93" s="402"/>
      <c r="Q93" s="403"/>
      <c r="R93" s="402"/>
      <c r="S93" s="403"/>
      <c r="T93" s="402"/>
      <c r="U93" s="403"/>
      <c r="V93" s="402"/>
      <c r="W93" s="404"/>
      <c r="X93" s="403"/>
      <c r="Y93" s="183" t="str">
        <f t="shared" si="2"/>
        <v/>
      </c>
      <c r="Z93" s="183" t="str">
        <f t="shared" si="3"/>
        <v/>
      </c>
    </row>
    <row r="94" spans="1:26" ht="66" customHeight="1" x14ac:dyDescent="0.25">
      <c r="A94" s="411"/>
      <c r="B94" s="412"/>
      <c r="C94" s="412"/>
      <c r="D94" s="413"/>
      <c r="E94" s="405">
        <f>'MAPA RIESGOS GESTION'!Q96</f>
        <v>0</v>
      </c>
      <c r="F94" s="406"/>
      <c r="G94" s="406"/>
      <c r="H94" s="406"/>
      <c r="I94" s="407"/>
      <c r="J94" s="402"/>
      <c r="K94" s="403"/>
      <c r="L94" s="402"/>
      <c r="M94" s="403"/>
      <c r="N94" s="402"/>
      <c r="O94" s="403"/>
      <c r="P94" s="402"/>
      <c r="Q94" s="403"/>
      <c r="R94" s="402"/>
      <c r="S94" s="403"/>
      <c r="T94" s="402"/>
      <c r="U94" s="403"/>
      <c r="V94" s="402"/>
      <c r="W94" s="404"/>
      <c r="X94" s="403"/>
      <c r="Y94" s="183" t="str">
        <f t="shared" si="2"/>
        <v/>
      </c>
      <c r="Z94" s="183" t="str">
        <f t="shared" si="3"/>
        <v/>
      </c>
    </row>
    <row r="95" spans="1:26" ht="66" customHeight="1" x14ac:dyDescent="0.25">
      <c r="A95" s="411"/>
      <c r="B95" s="412"/>
      <c r="C95" s="412"/>
      <c r="D95" s="413"/>
      <c r="E95" s="405">
        <f>'MAPA RIESGOS GESTION'!Q97</f>
        <v>0</v>
      </c>
      <c r="F95" s="406"/>
      <c r="G95" s="406"/>
      <c r="H95" s="406"/>
      <c r="I95" s="407"/>
      <c r="J95" s="402"/>
      <c r="K95" s="403"/>
      <c r="L95" s="402"/>
      <c r="M95" s="403"/>
      <c r="N95" s="402"/>
      <c r="O95" s="403"/>
      <c r="P95" s="402"/>
      <c r="Q95" s="403"/>
      <c r="R95" s="402"/>
      <c r="S95" s="403"/>
      <c r="T95" s="402"/>
      <c r="U95" s="403"/>
      <c r="V95" s="402"/>
      <c r="W95" s="404"/>
      <c r="X95" s="403"/>
      <c r="Y95" s="183" t="str">
        <f t="shared" si="2"/>
        <v/>
      </c>
      <c r="Z95" s="183" t="str">
        <f t="shared" si="3"/>
        <v/>
      </c>
    </row>
    <row r="96" spans="1:26" ht="66" customHeight="1" x14ac:dyDescent="0.25">
      <c r="A96" s="411"/>
      <c r="B96" s="412"/>
      <c r="C96" s="412"/>
      <c r="D96" s="413"/>
      <c r="E96" s="405">
        <f>'MAPA RIESGOS GESTION'!Q98</f>
        <v>0</v>
      </c>
      <c r="F96" s="406"/>
      <c r="G96" s="406"/>
      <c r="H96" s="406"/>
      <c r="I96" s="407"/>
      <c r="J96" s="402"/>
      <c r="K96" s="403"/>
      <c r="L96" s="402"/>
      <c r="M96" s="403"/>
      <c r="N96" s="402"/>
      <c r="O96" s="403"/>
      <c r="P96" s="402"/>
      <c r="Q96" s="403"/>
      <c r="R96" s="402"/>
      <c r="S96" s="403"/>
      <c r="T96" s="402"/>
      <c r="U96" s="403"/>
      <c r="V96" s="402"/>
      <c r="W96" s="404"/>
      <c r="X96" s="403"/>
      <c r="Y96" s="183" t="str">
        <f t="shared" si="2"/>
        <v/>
      </c>
      <c r="Z96" s="183" t="str">
        <f t="shared" si="3"/>
        <v/>
      </c>
    </row>
    <row r="97" spans="1:26" ht="66" customHeight="1" x14ac:dyDescent="0.25">
      <c r="A97" s="411"/>
      <c r="B97" s="412"/>
      <c r="C97" s="412"/>
      <c r="D97" s="413"/>
      <c r="E97" s="405">
        <f>'MAPA RIESGOS GESTION'!Q99</f>
        <v>0</v>
      </c>
      <c r="F97" s="406"/>
      <c r="G97" s="406"/>
      <c r="H97" s="406"/>
      <c r="I97" s="407"/>
      <c r="J97" s="402"/>
      <c r="K97" s="403"/>
      <c r="L97" s="402"/>
      <c r="M97" s="403"/>
      <c r="N97" s="402"/>
      <c r="O97" s="403"/>
      <c r="P97" s="402"/>
      <c r="Q97" s="403"/>
      <c r="R97" s="402"/>
      <c r="S97" s="403"/>
      <c r="T97" s="402"/>
      <c r="U97" s="403"/>
      <c r="V97" s="402"/>
      <c r="W97" s="404"/>
      <c r="X97" s="403"/>
      <c r="Y97" s="183" t="str">
        <f t="shared" si="2"/>
        <v/>
      </c>
      <c r="Z97" s="183" t="str">
        <f t="shared" si="3"/>
        <v/>
      </c>
    </row>
    <row r="98" spans="1:26" ht="66" customHeight="1" x14ac:dyDescent="0.25">
      <c r="A98" s="411"/>
      <c r="B98" s="412"/>
      <c r="C98" s="412"/>
      <c r="D98" s="413"/>
      <c r="E98" s="405">
        <f>'MAPA RIESGOS GESTION'!Q100</f>
        <v>0</v>
      </c>
      <c r="F98" s="406"/>
      <c r="G98" s="406"/>
      <c r="H98" s="406"/>
      <c r="I98" s="407"/>
      <c r="J98" s="402"/>
      <c r="K98" s="403"/>
      <c r="L98" s="402"/>
      <c r="M98" s="403"/>
      <c r="N98" s="402"/>
      <c r="O98" s="403"/>
      <c r="P98" s="402"/>
      <c r="Q98" s="403"/>
      <c r="R98" s="402"/>
      <c r="S98" s="403"/>
      <c r="T98" s="402"/>
      <c r="U98" s="403"/>
      <c r="V98" s="402"/>
      <c r="W98" s="404"/>
      <c r="X98" s="403"/>
      <c r="Y98" s="183" t="str">
        <f t="shared" si="2"/>
        <v/>
      </c>
      <c r="Z98" s="183" t="str">
        <f t="shared" si="3"/>
        <v/>
      </c>
    </row>
    <row r="99" spans="1:26" ht="66" customHeight="1" x14ac:dyDescent="0.25">
      <c r="A99" s="411"/>
      <c r="B99" s="412"/>
      <c r="C99" s="412"/>
      <c r="D99" s="413"/>
      <c r="E99" s="405">
        <f>'MAPA RIESGOS GESTION'!Q101</f>
        <v>0</v>
      </c>
      <c r="F99" s="406"/>
      <c r="G99" s="406"/>
      <c r="H99" s="406"/>
      <c r="I99" s="407"/>
      <c r="J99" s="402"/>
      <c r="K99" s="403"/>
      <c r="L99" s="402"/>
      <c r="M99" s="403"/>
      <c r="N99" s="402"/>
      <c r="O99" s="403"/>
      <c r="P99" s="402"/>
      <c r="Q99" s="403"/>
      <c r="R99" s="402"/>
      <c r="S99" s="403"/>
      <c r="T99" s="402"/>
      <c r="U99" s="403"/>
      <c r="V99" s="402"/>
      <c r="W99" s="404"/>
      <c r="X99" s="403"/>
      <c r="Y99" s="183" t="str">
        <f t="shared" si="2"/>
        <v/>
      </c>
      <c r="Z99" s="183" t="str">
        <f t="shared" si="3"/>
        <v/>
      </c>
    </row>
    <row r="100" spans="1:26" ht="66" customHeight="1" x14ac:dyDescent="0.25">
      <c r="A100" s="411"/>
      <c r="B100" s="412"/>
      <c r="C100" s="412"/>
      <c r="D100" s="413"/>
      <c r="E100" s="405">
        <f>'MAPA RIESGOS GESTION'!Q102</f>
        <v>0</v>
      </c>
      <c r="F100" s="406"/>
      <c r="G100" s="406"/>
      <c r="H100" s="406"/>
      <c r="I100" s="407"/>
      <c r="J100" s="402"/>
      <c r="K100" s="403"/>
      <c r="L100" s="402"/>
      <c r="M100" s="403"/>
      <c r="N100" s="402"/>
      <c r="O100" s="403"/>
      <c r="P100" s="402"/>
      <c r="Q100" s="403"/>
      <c r="R100" s="402"/>
      <c r="S100" s="403"/>
      <c r="T100" s="402"/>
      <c r="U100" s="403"/>
      <c r="V100" s="402"/>
      <c r="W100" s="404"/>
      <c r="X100" s="403"/>
      <c r="Y100" s="183" t="str">
        <f t="shared" si="2"/>
        <v/>
      </c>
      <c r="Z100" s="183" t="str">
        <f t="shared" si="3"/>
        <v/>
      </c>
    </row>
    <row r="101" spans="1:26" ht="66" customHeight="1" x14ac:dyDescent="0.25">
      <c r="A101" s="411"/>
      <c r="B101" s="412"/>
      <c r="C101" s="412"/>
      <c r="D101" s="413"/>
      <c r="E101" s="405">
        <f>'MAPA RIESGOS GESTION'!Q103</f>
        <v>0</v>
      </c>
      <c r="F101" s="406"/>
      <c r="G101" s="406"/>
      <c r="H101" s="406"/>
      <c r="I101" s="407"/>
      <c r="J101" s="402"/>
      <c r="K101" s="403"/>
      <c r="L101" s="402"/>
      <c r="M101" s="403"/>
      <c r="N101" s="402"/>
      <c r="O101" s="403"/>
      <c r="P101" s="402"/>
      <c r="Q101" s="403"/>
      <c r="R101" s="402"/>
      <c r="S101" s="403"/>
      <c r="T101" s="402"/>
      <c r="U101" s="403"/>
      <c r="V101" s="402"/>
      <c r="W101" s="404"/>
      <c r="X101" s="403"/>
      <c r="Y101" s="183" t="str">
        <f t="shared" si="2"/>
        <v/>
      </c>
      <c r="Z101" s="183" t="str">
        <f t="shared" si="3"/>
        <v/>
      </c>
    </row>
    <row r="102" spans="1:26" ht="66" customHeight="1" x14ac:dyDescent="0.25">
      <c r="A102" s="411"/>
      <c r="B102" s="412"/>
      <c r="C102" s="412"/>
      <c r="D102" s="413"/>
      <c r="E102" s="405">
        <f>'MAPA RIESGOS GESTION'!Q104</f>
        <v>0</v>
      </c>
      <c r="F102" s="406"/>
      <c r="G102" s="406"/>
      <c r="H102" s="406"/>
      <c r="I102" s="407"/>
      <c r="J102" s="402"/>
      <c r="K102" s="403"/>
      <c r="L102" s="402"/>
      <c r="M102" s="403"/>
      <c r="N102" s="402"/>
      <c r="O102" s="403"/>
      <c r="P102" s="402"/>
      <c r="Q102" s="403"/>
      <c r="R102" s="402"/>
      <c r="S102" s="403"/>
      <c r="T102" s="402"/>
      <c r="U102" s="403"/>
      <c r="V102" s="402"/>
      <c r="W102" s="404"/>
      <c r="X102" s="403"/>
      <c r="Y102" s="183" t="str">
        <f t="shared" si="2"/>
        <v/>
      </c>
      <c r="Z102" s="183" t="str">
        <f t="shared" si="3"/>
        <v/>
      </c>
    </row>
    <row r="103" spans="1:26" ht="66" customHeight="1" x14ac:dyDescent="0.25">
      <c r="A103" s="414"/>
      <c r="B103" s="415"/>
      <c r="C103" s="415"/>
      <c r="D103" s="416"/>
      <c r="E103" s="405">
        <f>'MAPA RIESGOS GESTION'!Q105</f>
        <v>0</v>
      </c>
      <c r="F103" s="406"/>
      <c r="G103" s="406"/>
      <c r="H103" s="406"/>
      <c r="I103" s="407"/>
      <c r="J103" s="402"/>
      <c r="K103" s="403"/>
      <c r="L103" s="402"/>
      <c r="M103" s="403"/>
      <c r="N103" s="402"/>
      <c r="O103" s="403"/>
      <c r="P103" s="402"/>
      <c r="Q103" s="403"/>
      <c r="R103" s="402"/>
      <c r="S103" s="403"/>
      <c r="T103" s="402"/>
      <c r="U103" s="403"/>
      <c r="V103" s="402"/>
      <c r="W103" s="404"/>
      <c r="X103" s="403"/>
      <c r="Y103" s="183" t="str">
        <f t="shared" si="2"/>
        <v/>
      </c>
      <c r="Z103" s="183" t="str">
        <f t="shared" si="3"/>
        <v/>
      </c>
    </row>
    <row r="104" spans="1:26" ht="66" customHeight="1" x14ac:dyDescent="0.25">
      <c r="A104" s="408">
        <f>'MAPA RIESGOS GESTION'!E106</f>
        <v>0</v>
      </c>
      <c r="B104" s="409"/>
      <c r="C104" s="409"/>
      <c r="D104" s="410"/>
      <c r="E104" s="405">
        <f>'MAPA RIESGOS GESTION'!Q106</f>
        <v>0</v>
      </c>
      <c r="F104" s="406"/>
      <c r="G104" s="406"/>
      <c r="H104" s="406"/>
      <c r="I104" s="407"/>
      <c r="J104" s="402"/>
      <c r="K104" s="403"/>
      <c r="L104" s="402"/>
      <c r="M104" s="403"/>
      <c r="N104" s="402"/>
      <c r="O104" s="403"/>
      <c r="P104" s="402"/>
      <c r="Q104" s="403"/>
      <c r="R104" s="402"/>
      <c r="S104" s="403"/>
      <c r="T104" s="402"/>
      <c r="U104" s="403"/>
      <c r="V104" s="402"/>
      <c r="W104" s="404"/>
      <c r="X104" s="403"/>
      <c r="Y104" s="183" t="str">
        <f t="shared" si="2"/>
        <v/>
      </c>
      <c r="Z104" s="183" t="str">
        <f t="shared" si="3"/>
        <v/>
      </c>
    </row>
    <row r="105" spans="1:26" ht="66" customHeight="1" x14ac:dyDescent="0.25">
      <c r="A105" s="411"/>
      <c r="B105" s="412"/>
      <c r="C105" s="412"/>
      <c r="D105" s="413"/>
      <c r="E105" s="405">
        <f>'MAPA RIESGOS GESTION'!Q107</f>
        <v>0</v>
      </c>
      <c r="F105" s="406"/>
      <c r="G105" s="406"/>
      <c r="H105" s="406"/>
      <c r="I105" s="407"/>
      <c r="J105" s="402"/>
      <c r="K105" s="403"/>
      <c r="L105" s="402"/>
      <c r="M105" s="403"/>
      <c r="N105" s="402"/>
      <c r="O105" s="403"/>
      <c r="P105" s="402"/>
      <c r="Q105" s="403"/>
      <c r="R105" s="402"/>
      <c r="S105" s="403"/>
      <c r="T105" s="402"/>
      <c r="U105" s="403"/>
      <c r="V105" s="402"/>
      <c r="W105" s="404"/>
      <c r="X105" s="403"/>
      <c r="Y105" s="183" t="str">
        <f t="shared" si="2"/>
        <v/>
      </c>
      <c r="Z105" s="183" t="str">
        <f t="shared" si="3"/>
        <v/>
      </c>
    </row>
    <row r="106" spans="1:26" ht="66" customHeight="1" x14ac:dyDescent="0.25">
      <c r="A106" s="411"/>
      <c r="B106" s="412"/>
      <c r="C106" s="412"/>
      <c r="D106" s="413"/>
      <c r="E106" s="405">
        <f>'MAPA RIESGOS GESTION'!Q108</f>
        <v>0</v>
      </c>
      <c r="F106" s="406"/>
      <c r="G106" s="406"/>
      <c r="H106" s="406"/>
      <c r="I106" s="407"/>
      <c r="J106" s="402"/>
      <c r="K106" s="403"/>
      <c r="L106" s="402"/>
      <c r="M106" s="403"/>
      <c r="N106" s="402"/>
      <c r="O106" s="403"/>
      <c r="P106" s="402"/>
      <c r="Q106" s="403"/>
      <c r="R106" s="402"/>
      <c r="S106" s="403"/>
      <c r="T106" s="402"/>
      <c r="U106" s="403"/>
      <c r="V106" s="402"/>
      <c r="W106" s="404"/>
      <c r="X106" s="403"/>
      <c r="Y106" s="183" t="str">
        <f t="shared" si="2"/>
        <v/>
      </c>
      <c r="Z106" s="183" t="str">
        <f t="shared" si="3"/>
        <v/>
      </c>
    </row>
    <row r="107" spans="1:26" ht="66" customHeight="1" x14ac:dyDescent="0.25">
      <c r="A107" s="411"/>
      <c r="B107" s="412"/>
      <c r="C107" s="412"/>
      <c r="D107" s="413"/>
      <c r="E107" s="405">
        <f>'MAPA RIESGOS GESTION'!Q109</f>
        <v>0</v>
      </c>
      <c r="F107" s="406"/>
      <c r="G107" s="406"/>
      <c r="H107" s="406"/>
      <c r="I107" s="407"/>
      <c r="J107" s="402"/>
      <c r="K107" s="403"/>
      <c r="L107" s="402"/>
      <c r="M107" s="403"/>
      <c r="N107" s="402"/>
      <c r="O107" s="403"/>
      <c r="P107" s="402"/>
      <c r="Q107" s="403"/>
      <c r="R107" s="402"/>
      <c r="S107" s="403"/>
      <c r="T107" s="402"/>
      <c r="U107" s="403"/>
      <c r="V107" s="402"/>
      <c r="W107" s="404"/>
      <c r="X107" s="403"/>
      <c r="Y107" s="183" t="str">
        <f t="shared" si="2"/>
        <v/>
      </c>
      <c r="Z107" s="183" t="str">
        <f t="shared" si="3"/>
        <v/>
      </c>
    </row>
    <row r="108" spans="1:26" ht="66" customHeight="1" x14ac:dyDescent="0.25">
      <c r="A108" s="411"/>
      <c r="B108" s="412"/>
      <c r="C108" s="412"/>
      <c r="D108" s="413"/>
      <c r="E108" s="405">
        <f>'MAPA RIESGOS GESTION'!Q110</f>
        <v>0</v>
      </c>
      <c r="F108" s="406"/>
      <c r="G108" s="406"/>
      <c r="H108" s="406"/>
      <c r="I108" s="407"/>
      <c r="J108" s="402"/>
      <c r="K108" s="403"/>
      <c r="L108" s="402"/>
      <c r="M108" s="403"/>
      <c r="N108" s="402"/>
      <c r="O108" s="403"/>
      <c r="P108" s="402"/>
      <c r="Q108" s="403"/>
      <c r="R108" s="402"/>
      <c r="S108" s="403"/>
      <c r="T108" s="402"/>
      <c r="U108" s="403"/>
      <c r="V108" s="402"/>
      <c r="W108" s="404"/>
      <c r="X108" s="403"/>
      <c r="Y108" s="183" t="str">
        <f t="shared" si="2"/>
        <v/>
      </c>
      <c r="Z108" s="183" t="str">
        <f t="shared" si="3"/>
        <v/>
      </c>
    </row>
    <row r="109" spans="1:26" ht="66" customHeight="1" x14ac:dyDescent="0.25">
      <c r="A109" s="411"/>
      <c r="B109" s="412"/>
      <c r="C109" s="412"/>
      <c r="D109" s="413"/>
      <c r="E109" s="405">
        <f>'MAPA RIESGOS GESTION'!Q111</f>
        <v>0</v>
      </c>
      <c r="F109" s="406"/>
      <c r="G109" s="406"/>
      <c r="H109" s="406"/>
      <c r="I109" s="407"/>
      <c r="J109" s="402"/>
      <c r="K109" s="403"/>
      <c r="L109" s="402"/>
      <c r="M109" s="403"/>
      <c r="N109" s="402"/>
      <c r="O109" s="403"/>
      <c r="P109" s="402"/>
      <c r="Q109" s="403"/>
      <c r="R109" s="402"/>
      <c r="S109" s="403"/>
      <c r="T109" s="402"/>
      <c r="U109" s="403"/>
      <c r="V109" s="402"/>
      <c r="W109" s="404"/>
      <c r="X109" s="403"/>
      <c r="Y109" s="183" t="str">
        <f t="shared" si="2"/>
        <v/>
      </c>
      <c r="Z109" s="183" t="str">
        <f t="shared" si="3"/>
        <v/>
      </c>
    </row>
    <row r="110" spans="1:26" ht="66" customHeight="1" x14ac:dyDescent="0.25">
      <c r="A110" s="411"/>
      <c r="B110" s="412"/>
      <c r="C110" s="412"/>
      <c r="D110" s="413"/>
      <c r="E110" s="405">
        <f>'MAPA RIESGOS GESTION'!Q112</f>
        <v>0</v>
      </c>
      <c r="F110" s="406"/>
      <c r="G110" s="406"/>
      <c r="H110" s="406"/>
      <c r="I110" s="407"/>
      <c r="J110" s="402"/>
      <c r="K110" s="403"/>
      <c r="L110" s="402"/>
      <c r="M110" s="403"/>
      <c r="N110" s="402"/>
      <c r="O110" s="403"/>
      <c r="P110" s="402"/>
      <c r="Q110" s="403"/>
      <c r="R110" s="402"/>
      <c r="S110" s="403"/>
      <c r="T110" s="402"/>
      <c r="U110" s="403"/>
      <c r="V110" s="402"/>
      <c r="W110" s="404"/>
      <c r="X110" s="403"/>
      <c r="Y110" s="183" t="str">
        <f t="shared" si="2"/>
        <v/>
      </c>
      <c r="Z110" s="183" t="str">
        <f t="shared" si="3"/>
        <v/>
      </c>
    </row>
    <row r="111" spans="1:26" ht="66" customHeight="1" x14ac:dyDescent="0.25">
      <c r="A111" s="411"/>
      <c r="B111" s="412"/>
      <c r="C111" s="412"/>
      <c r="D111" s="413"/>
      <c r="E111" s="405">
        <f>'MAPA RIESGOS GESTION'!Q113</f>
        <v>0</v>
      </c>
      <c r="F111" s="406"/>
      <c r="G111" s="406"/>
      <c r="H111" s="406"/>
      <c r="I111" s="407"/>
      <c r="J111" s="402"/>
      <c r="K111" s="403"/>
      <c r="L111" s="402"/>
      <c r="M111" s="403"/>
      <c r="N111" s="402"/>
      <c r="O111" s="403"/>
      <c r="P111" s="402"/>
      <c r="Q111" s="403"/>
      <c r="R111" s="402"/>
      <c r="S111" s="403"/>
      <c r="T111" s="402"/>
      <c r="U111" s="403"/>
      <c r="V111" s="402"/>
      <c r="W111" s="404"/>
      <c r="X111" s="403"/>
      <c r="Y111" s="183" t="str">
        <f t="shared" si="2"/>
        <v/>
      </c>
      <c r="Z111" s="183" t="str">
        <f t="shared" si="3"/>
        <v/>
      </c>
    </row>
    <row r="112" spans="1:26" ht="66" customHeight="1" x14ac:dyDescent="0.25">
      <c r="A112" s="411"/>
      <c r="B112" s="412"/>
      <c r="C112" s="412"/>
      <c r="D112" s="413"/>
      <c r="E112" s="405">
        <f>'MAPA RIESGOS GESTION'!Q114</f>
        <v>0</v>
      </c>
      <c r="F112" s="406"/>
      <c r="G112" s="406"/>
      <c r="H112" s="406"/>
      <c r="I112" s="407"/>
      <c r="J112" s="402"/>
      <c r="K112" s="403"/>
      <c r="L112" s="402"/>
      <c r="M112" s="403"/>
      <c r="N112" s="402"/>
      <c r="O112" s="403"/>
      <c r="P112" s="402"/>
      <c r="Q112" s="403"/>
      <c r="R112" s="402"/>
      <c r="S112" s="403"/>
      <c r="T112" s="402"/>
      <c r="U112" s="403"/>
      <c r="V112" s="402"/>
      <c r="W112" s="404"/>
      <c r="X112" s="403"/>
      <c r="Y112" s="183" t="str">
        <f t="shared" si="2"/>
        <v/>
      </c>
      <c r="Z112" s="183" t="str">
        <f t="shared" si="3"/>
        <v/>
      </c>
    </row>
    <row r="113" spans="1:26" ht="66" customHeight="1" x14ac:dyDescent="0.25">
      <c r="A113" s="411"/>
      <c r="B113" s="412"/>
      <c r="C113" s="412"/>
      <c r="D113" s="413"/>
      <c r="E113" s="405">
        <f>'MAPA RIESGOS GESTION'!Q115</f>
        <v>0</v>
      </c>
      <c r="F113" s="406"/>
      <c r="G113" s="406"/>
      <c r="H113" s="406"/>
      <c r="I113" s="407"/>
      <c r="J113" s="402"/>
      <c r="K113" s="403"/>
      <c r="L113" s="402"/>
      <c r="M113" s="403"/>
      <c r="N113" s="402"/>
      <c r="O113" s="403"/>
      <c r="P113" s="402"/>
      <c r="Q113" s="403"/>
      <c r="R113" s="402"/>
      <c r="S113" s="403"/>
      <c r="T113" s="402"/>
      <c r="U113" s="403"/>
      <c r="V113" s="402"/>
      <c r="W113" s="404"/>
      <c r="X113" s="403"/>
      <c r="Y113" s="183" t="str">
        <f t="shared" si="2"/>
        <v/>
      </c>
      <c r="Z113" s="183" t="str">
        <f t="shared" si="3"/>
        <v/>
      </c>
    </row>
    <row r="114" spans="1:26" ht="66" customHeight="1" x14ac:dyDescent="0.25">
      <c r="A114" s="411"/>
      <c r="B114" s="412"/>
      <c r="C114" s="412"/>
      <c r="D114" s="413"/>
      <c r="E114" s="405">
        <f>'MAPA RIESGOS GESTION'!Q116</f>
        <v>0</v>
      </c>
      <c r="F114" s="406"/>
      <c r="G114" s="406"/>
      <c r="H114" s="406"/>
      <c r="I114" s="407"/>
      <c r="J114" s="402"/>
      <c r="K114" s="403"/>
      <c r="L114" s="402"/>
      <c r="M114" s="403"/>
      <c r="N114" s="402"/>
      <c r="O114" s="403"/>
      <c r="P114" s="402"/>
      <c r="Q114" s="403"/>
      <c r="R114" s="402"/>
      <c r="S114" s="403"/>
      <c r="T114" s="402"/>
      <c r="U114" s="403"/>
      <c r="V114" s="402"/>
      <c r="W114" s="404"/>
      <c r="X114" s="403"/>
      <c r="Y114" s="183" t="str">
        <f t="shared" si="2"/>
        <v/>
      </c>
      <c r="Z114" s="183" t="str">
        <f t="shared" si="3"/>
        <v/>
      </c>
    </row>
    <row r="115" spans="1:26" ht="66" customHeight="1" x14ac:dyDescent="0.25">
      <c r="A115" s="411"/>
      <c r="B115" s="412"/>
      <c r="C115" s="412"/>
      <c r="D115" s="413"/>
      <c r="E115" s="405">
        <f>'MAPA RIESGOS GESTION'!Q117</f>
        <v>0</v>
      </c>
      <c r="F115" s="406"/>
      <c r="G115" s="406"/>
      <c r="H115" s="406"/>
      <c r="I115" s="407"/>
      <c r="J115" s="402"/>
      <c r="K115" s="403"/>
      <c r="L115" s="402"/>
      <c r="M115" s="403"/>
      <c r="N115" s="402"/>
      <c r="O115" s="403"/>
      <c r="P115" s="402"/>
      <c r="Q115" s="403"/>
      <c r="R115" s="402"/>
      <c r="S115" s="403"/>
      <c r="T115" s="402"/>
      <c r="U115" s="403"/>
      <c r="V115" s="402"/>
      <c r="W115" s="404"/>
      <c r="X115" s="403"/>
      <c r="Y115" s="183" t="str">
        <f t="shared" si="2"/>
        <v/>
      </c>
      <c r="Z115" s="183" t="str">
        <f t="shared" si="3"/>
        <v/>
      </c>
    </row>
    <row r="116" spans="1:26" ht="66" customHeight="1" x14ac:dyDescent="0.25">
      <c r="A116" s="411"/>
      <c r="B116" s="412"/>
      <c r="C116" s="412"/>
      <c r="D116" s="413"/>
      <c r="E116" s="405">
        <f>'MAPA RIESGOS GESTION'!Q118</f>
        <v>0</v>
      </c>
      <c r="F116" s="406"/>
      <c r="G116" s="406"/>
      <c r="H116" s="406"/>
      <c r="I116" s="407"/>
      <c r="J116" s="402"/>
      <c r="K116" s="403"/>
      <c r="L116" s="402"/>
      <c r="M116" s="403"/>
      <c r="N116" s="402"/>
      <c r="O116" s="403"/>
      <c r="P116" s="402"/>
      <c r="Q116" s="403"/>
      <c r="R116" s="402"/>
      <c r="S116" s="403"/>
      <c r="T116" s="402"/>
      <c r="U116" s="403"/>
      <c r="V116" s="402"/>
      <c r="W116" s="404"/>
      <c r="X116" s="403"/>
      <c r="Y116" s="183" t="str">
        <f t="shared" si="2"/>
        <v/>
      </c>
      <c r="Z116" s="183" t="str">
        <f t="shared" si="3"/>
        <v/>
      </c>
    </row>
    <row r="117" spans="1:26" ht="66" customHeight="1" x14ac:dyDescent="0.25">
      <c r="A117" s="411"/>
      <c r="B117" s="412"/>
      <c r="C117" s="412"/>
      <c r="D117" s="413"/>
      <c r="E117" s="405">
        <f>'MAPA RIESGOS GESTION'!Q119</f>
        <v>0</v>
      </c>
      <c r="F117" s="406"/>
      <c r="G117" s="406"/>
      <c r="H117" s="406"/>
      <c r="I117" s="407"/>
      <c r="J117" s="402"/>
      <c r="K117" s="403"/>
      <c r="L117" s="402"/>
      <c r="M117" s="403"/>
      <c r="N117" s="402"/>
      <c r="O117" s="403"/>
      <c r="P117" s="402"/>
      <c r="Q117" s="403"/>
      <c r="R117" s="402"/>
      <c r="S117" s="403"/>
      <c r="T117" s="402"/>
      <c r="U117" s="403"/>
      <c r="V117" s="402"/>
      <c r="W117" s="404"/>
      <c r="X117" s="403"/>
      <c r="Y117" s="183" t="str">
        <f t="shared" si="2"/>
        <v/>
      </c>
      <c r="Z117" s="183" t="str">
        <f t="shared" si="3"/>
        <v/>
      </c>
    </row>
    <row r="118" spans="1:26" ht="66" customHeight="1" x14ac:dyDescent="0.25">
      <c r="A118" s="411"/>
      <c r="B118" s="412"/>
      <c r="C118" s="412"/>
      <c r="D118" s="413"/>
      <c r="E118" s="405">
        <f>'MAPA RIESGOS GESTION'!Q120</f>
        <v>0</v>
      </c>
      <c r="F118" s="406"/>
      <c r="G118" s="406"/>
      <c r="H118" s="406"/>
      <c r="I118" s="407"/>
      <c r="J118" s="402"/>
      <c r="K118" s="403"/>
      <c r="L118" s="402"/>
      <c r="M118" s="403"/>
      <c r="N118" s="402"/>
      <c r="O118" s="403"/>
      <c r="P118" s="402"/>
      <c r="Q118" s="403"/>
      <c r="R118" s="402"/>
      <c r="S118" s="403"/>
      <c r="T118" s="402"/>
      <c r="U118" s="403"/>
      <c r="V118" s="402"/>
      <c r="W118" s="404"/>
      <c r="X118" s="403"/>
      <c r="Y118" s="183" t="str">
        <f t="shared" si="2"/>
        <v/>
      </c>
      <c r="Z118" s="183" t="str">
        <f t="shared" si="3"/>
        <v/>
      </c>
    </row>
    <row r="119" spans="1:26" ht="66" customHeight="1" x14ac:dyDescent="0.25">
      <c r="A119" s="414"/>
      <c r="B119" s="415"/>
      <c r="C119" s="415"/>
      <c r="D119" s="416"/>
      <c r="E119" s="405">
        <f>'MAPA RIESGOS GESTION'!Q121</f>
        <v>0</v>
      </c>
      <c r="F119" s="406"/>
      <c r="G119" s="406"/>
      <c r="H119" s="406"/>
      <c r="I119" s="407"/>
      <c r="J119" s="402"/>
      <c r="K119" s="403"/>
      <c r="L119" s="402"/>
      <c r="M119" s="403"/>
      <c r="N119" s="402"/>
      <c r="O119" s="403"/>
      <c r="P119" s="402"/>
      <c r="Q119" s="403"/>
      <c r="R119" s="402"/>
      <c r="S119" s="403"/>
      <c r="T119" s="402"/>
      <c r="U119" s="403"/>
      <c r="V119" s="402"/>
      <c r="W119" s="404"/>
      <c r="X119" s="403"/>
      <c r="Y119" s="183" t="str">
        <f t="shared" si="2"/>
        <v/>
      </c>
      <c r="Z119" s="183" t="str">
        <f t="shared" si="3"/>
        <v/>
      </c>
    </row>
    <row r="120" spans="1:26" ht="66" customHeight="1" x14ac:dyDescent="0.25">
      <c r="A120" s="408">
        <f>'MAPA RIESGOS GESTION'!E122</f>
        <v>0</v>
      </c>
      <c r="B120" s="409"/>
      <c r="C120" s="409"/>
      <c r="D120" s="410"/>
      <c r="E120" s="405">
        <f>'MAPA RIESGOS GESTION'!Q122</f>
        <v>0</v>
      </c>
      <c r="F120" s="406"/>
      <c r="G120" s="406"/>
      <c r="H120" s="406"/>
      <c r="I120" s="407"/>
      <c r="J120" s="402"/>
      <c r="K120" s="403"/>
      <c r="L120" s="402"/>
      <c r="M120" s="403"/>
      <c r="N120" s="402"/>
      <c r="O120" s="403"/>
      <c r="P120" s="402"/>
      <c r="Q120" s="403"/>
      <c r="R120" s="402"/>
      <c r="S120" s="403"/>
      <c r="T120" s="402"/>
      <c r="U120" s="403"/>
      <c r="V120" s="402"/>
      <c r="W120" s="404"/>
      <c r="X120" s="403"/>
      <c r="Y120" s="183" t="str">
        <f t="shared" si="2"/>
        <v/>
      </c>
      <c r="Z120" s="183" t="str">
        <f t="shared" si="3"/>
        <v/>
      </c>
    </row>
    <row r="121" spans="1:26" ht="66" customHeight="1" x14ac:dyDescent="0.25">
      <c r="A121" s="411"/>
      <c r="B121" s="412"/>
      <c r="C121" s="412"/>
      <c r="D121" s="413"/>
      <c r="E121" s="405">
        <f>'MAPA RIESGOS GESTION'!Q123</f>
        <v>0</v>
      </c>
      <c r="F121" s="406"/>
      <c r="G121" s="406"/>
      <c r="H121" s="406"/>
      <c r="I121" s="407"/>
      <c r="J121" s="402"/>
      <c r="K121" s="403"/>
      <c r="L121" s="402"/>
      <c r="M121" s="403"/>
      <c r="N121" s="402"/>
      <c r="O121" s="403"/>
      <c r="P121" s="402"/>
      <c r="Q121" s="403"/>
      <c r="R121" s="402"/>
      <c r="S121" s="403"/>
      <c r="T121" s="402"/>
      <c r="U121" s="403"/>
      <c r="V121" s="402"/>
      <c r="W121" s="404"/>
      <c r="X121" s="403"/>
      <c r="Y121" s="183" t="str">
        <f t="shared" si="2"/>
        <v/>
      </c>
      <c r="Z121" s="183" t="str">
        <f t="shared" si="3"/>
        <v/>
      </c>
    </row>
    <row r="122" spans="1:26" ht="66" customHeight="1" x14ac:dyDescent="0.25">
      <c r="A122" s="411"/>
      <c r="B122" s="412"/>
      <c r="C122" s="412"/>
      <c r="D122" s="413"/>
      <c r="E122" s="405">
        <f>'MAPA RIESGOS GESTION'!Q124</f>
        <v>0</v>
      </c>
      <c r="F122" s="406"/>
      <c r="G122" s="406"/>
      <c r="H122" s="406"/>
      <c r="I122" s="407"/>
      <c r="J122" s="402"/>
      <c r="K122" s="403"/>
      <c r="L122" s="402"/>
      <c r="M122" s="403"/>
      <c r="N122" s="402"/>
      <c r="O122" s="403"/>
      <c r="P122" s="402"/>
      <c r="Q122" s="403"/>
      <c r="R122" s="402"/>
      <c r="S122" s="403"/>
      <c r="T122" s="402"/>
      <c r="U122" s="403"/>
      <c r="V122" s="402"/>
      <c r="W122" s="404"/>
      <c r="X122" s="403"/>
      <c r="Y122" s="183" t="str">
        <f t="shared" si="2"/>
        <v/>
      </c>
      <c r="Z122" s="183" t="str">
        <f t="shared" si="3"/>
        <v/>
      </c>
    </row>
    <row r="123" spans="1:26" ht="66" customHeight="1" x14ac:dyDescent="0.25">
      <c r="A123" s="411"/>
      <c r="B123" s="412"/>
      <c r="C123" s="412"/>
      <c r="D123" s="413"/>
      <c r="E123" s="405">
        <f>'MAPA RIESGOS GESTION'!Q125</f>
        <v>0</v>
      </c>
      <c r="F123" s="406"/>
      <c r="G123" s="406"/>
      <c r="H123" s="406"/>
      <c r="I123" s="407"/>
      <c r="J123" s="402"/>
      <c r="K123" s="403"/>
      <c r="L123" s="402"/>
      <c r="M123" s="403"/>
      <c r="N123" s="402"/>
      <c r="O123" s="403"/>
      <c r="P123" s="402"/>
      <c r="Q123" s="403"/>
      <c r="R123" s="402"/>
      <c r="S123" s="403"/>
      <c r="T123" s="402"/>
      <c r="U123" s="403"/>
      <c r="V123" s="402"/>
      <c r="W123" s="404"/>
      <c r="X123" s="403"/>
      <c r="Y123" s="183" t="str">
        <f t="shared" si="2"/>
        <v/>
      </c>
      <c r="Z123" s="183" t="str">
        <f t="shared" si="3"/>
        <v/>
      </c>
    </row>
    <row r="124" spans="1:26" ht="66" customHeight="1" x14ac:dyDescent="0.25">
      <c r="A124" s="411"/>
      <c r="B124" s="412"/>
      <c r="C124" s="412"/>
      <c r="D124" s="413"/>
      <c r="E124" s="405">
        <f>'MAPA RIESGOS GESTION'!Q126</f>
        <v>0</v>
      </c>
      <c r="F124" s="406"/>
      <c r="G124" s="406"/>
      <c r="H124" s="406"/>
      <c r="I124" s="407"/>
      <c r="J124" s="402"/>
      <c r="K124" s="403"/>
      <c r="L124" s="402"/>
      <c r="M124" s="403"/>
      <c r="N124" s="402"/>
      <c r="O124" s="403"/>
      <c r="P124" s="402"/>
      <c r="Q124" s="403"/>
      <c r="R124" s="402"/>
      <c r="S124" s="403"/>
      <c r="T124" s="402"/>
      <c r="U124" s="403"/>
      <c r="V124" s="402"/>
      <c r="W124" s="404"/>
      <c r="X124" s="403"/>
      <c r="Y124" s="183" t="str">
        <f t="shared" si="2"/>
        <v/>
      </c>
      <c r="Z124" s="183" t="str">
        <f t="shared" si="3"/>
        <v/>
      </c>
    </row>
    <row r="125" spans="1:26" ht="66" customHeight="1" x14ac:dyDescent="0.25">
      <c r="A125" s="411"/>
      <c r="B125" s="412"/>
      <c r="C125" s="412"/>
      <c r="D125" s="413"/>
      <c r="E125" s="405">
        <f>'MAPA RIESGOS GESTION'!Q127</f>
        <v>0</v>
      </c>
      <c r="F125" s="406"/>
      <c r="G125" s="406"/>
      <c r="H125" s="406"/>
      <c r="I125" s="407"/>
      <c r="J125" s="402"/>
      <c r="K125" s="403"/>
      <c r="L125" s="402"/>
      <c r="M125" s="403"/>
      <c r="N125" s="402"/>
      <c r="O125" s="403"/>
      <c r="P125" s="402"/>
      <c r="Q125" s="403"/>
      <c r="R125" s="402"/>
      <c r="S125" s="403"/>
      <c r="T125" s="402"/>
      <c r="U125" s="403"/>
      <c r="V125" s="402"/>
      <c r="W125" s="404"/>
      <c r="X125" s="403"/>
      <c r="Y125" s="183" t="str">
        <f t="shared" si="2"/>
        <v/>
      </c>
      <c r="Z125" s="183" t="str">
        <f t="shared" si="3"/>
        <v/>
      </c>
    </row>
    <row r="126" spans="1:26" ht="66" customHeight="1" x14ac:dyDescent="0.25">
      <c r="A126" s="411"/>
      <c r="B126" s="412"/>
      <c r="C126" s="412"/>
      <c r="D126" s="413"/>
      <c r="E126" s="405">
        <f>'MAPA RIESGOS GESTION'!Q128</f>
        <v>0</v>
      </c>
      <c r="F126" s="406"/>
      <c r="G126" s="406"/>
      <c r="H126" s="406"/>
      <c r="I126" s="407"/>
      <c r="J126" s="402"/>
      <c r="K126" s="403"/>
      <c r="L126" s="402"/>
      <c r="M126" s="403"/>
      <c r="N126" s="402"/>
      <c r="O126" s="403"/>
      <c r="P126" s="402"/>
      <c r="Q126" s="403"/>
      <c r="R126" s="402"/>
      <c r="S126" s="403"/>
      <c r="T126" s="402"/>
      <c r="U126" s="403"/>
      <c r="V126" s="402"/>
      <c r="W126" s="404"/>
      <c r="X126" s="403"/>
      <c r="Y126" s="183" t="str">
        <f t="shared" si="2"/>
        <v/>
      </c>
      <c r="Z126" s="183" t="str">
        <f t="shared" si="3"/>
        <v/>
      </c>
    </row>
    <row r="127" spans="1:26" ht="66" customHeight="1" x14ac:dyDescent="0.25">
      <c r="A127" s="411"/>
      <c r="B127" s="412"/>
      <c r="C127" s="412"/>
      <c r="D127" s="413"/>
      <c r="E127" s="405">
        <f>'MAPA RIESGOS GESTION'!Q129</f>
        <v>0</v>
      </c>
      <c r="F127" s="406"/>
      <c r="G127" s="406"/>
      <c r="H127" s="406"/>
      <c r="I127" s="407"/>
      <c r="J127" s="402"/>
      <c r="K127" s="403"/>
      <c r="L127" s="402"/>
      <c r="M127" s="403"/>
      <c r="N127" s="402"/>
      <c r="O127" s="403"/>
      <c r="P127" s="402"/>
      <c r="Q127" s="403"/>
      <c r="R127" s="402"/>
      <c r="S127" s="403"/>
      <c r="T127" s="402"/>
      <c r="U127" s="403"/>
      <c r="V127" s="402"/>
      <c r="W127" s="404"/>
      <c r="X127" s="403"/>
      <c r="Y127" s="183" t="str">
        <f t="shared" si="2"/>
        <v/>
      </c>
      <c r="Z127" s="183" t="str">
        <f t="shared" si="3"/>
        <v/>
      </c>
    </row>
    <row r="128" spans="1:26" ht="66" customHeight="1" x14ac:dyDescent="0.25">
      <c r="A128" s="411"/>
      <c r="B128" s="412"/>
      <c r="C128" s="412"/>
      <c r="D128" s="413"/>
      <c r="E128" s="405">
        <f>'MAPA RIESGOS GESTION'!Q130</f>
        <v>0</v>
      </c>
      <c r="F128" s="406"/>
      <c r="G128" s="406"/>
      <c r="H128" s="406"/>
      <c r="I128" s="407"/>
      <c r="J128" s="402"/>
      <c r="K128" s="403"/>
      <c r="L128" s="402"/>
      <c r="M128" s="403"/>
      <c r="N128" s="402"/>
      <c r="O128" s="403"/>
      <c r="P128" s="402"/>
      <c r="Q128" s="403"/>
      <c r="R128" s="402"/>
      <c r="S128" s="403"/>
      <c r="T128" s="402"/>
      <c r="U128" s="403"/>
      <c r="V128" s="402"/>
      <c r="W128" s="404"/>
      <c r="X128" s="403"/>
      <c r="Y128" s="183" t="str">
        <f t="shared" si="2"/>
        <v/>
      </c>
      <c r="Z128" s="183" t="str">
        <f t="shared" si="3"/>
        <v/>
      </c>
    </row>
    <row r="129" spans="1:26" ht="66" customHeight="1" x14ac:dyDescent="0.25">
      <c r="A129" s="411"/>
      <c r="B129" s="412"/>
      <c r="C129" s="412"/>
      <c r="D129" s="413"/>
      <c r="E129" s="405">
        <f>'MAPA RIESGOS GESTION'!Q131</f>
        <v>0</v>
      </c>
      <c r="F129" s="406"/>
      <c r="G129" s="406"/>
      <c r="H129" s="406"/>
      <c r="I129" s="407"/>
      <c r="J129" s="402"/>
      <c r="K129" s="403"/>
      <c r="L129" s="402"/>
      <c r="M129" s="403"/>
      <c r="N129" s="402"/>
      <c r="O129" s="403"/>
      <c r="P129" s="402"/>
      <c r="Q129" s="403"/>
      <c r="R129" s="402"/>
      <c r="S129" s="403"/>
      <c r="T129" s="402"/>
      <c r="U129" s="403"/>
      <c r="V129" s="402"/>
      <c r="W129" s="404"/>
      <c r="X129" s="403"/>
      <c r="Y129" s="183" t="str">
        <f t="shared" si="2"/>
        <v/>
      </c>
      <c r="Z129" s="183" t="str">
        <f t="shared" si="3"/>
        <v/>
      </c>
    </row>
    <row r="130" spans="1:26" ht="66" customHeight="1" x14ac:dyDescent="0.25">
      <c r="A130" s="411"/>
      <c r="B130" s="412"/>
      <c r="C130" s="412"/>
      <c r="D130" s="413"/>
      <c r="E130" s="405">
        <f>'MAPA RIESGOS GESTION'!Q132</f>
        <v>0</v>
      </c>
      <c r="F130" s="406"/>
      <c r="G130" s="406"/>
      <c r="H130" s="406"/>
      <c r="I130" s="407"/>
      <c r="J130" s="402"/>
      <c r="K130" s="403"/>
      <c r="L130" s="402"/>
      <c r="M130" s="403"/>
      <c r="N130" s="402"/>
      <c r="O130" s="403"/>
      <c r="P130" s="402"/>
      <c r="Q130" s="403"/>
      <c r="R130" s="402"/>
      <c r="S130" s="403"/>
      <c r="T130" s="402"/>
      <c r="U130" s="403"/>
      <c r="V130" s="402"/>
      <c r="W130" s="404"/>
      <c r="X130" s="403"/>
      <c r="Y130" s="183" t="str">
        <f t="shared" si="2"/>
        <v/>
      </c>
      <c r="Z130" s="183" t="str">
        <f t="shared" si="3"/>
        <v/>
      </c>
    </row>
    <row r="131" spans="1:26" ht="66" customHeight="1" x14ac:dyDescent="0.25">
      <c r="A131" s="411"/>
      <c r="B131" s="412"/>
      <c r="C131" s="412"/>
      <c r="D131" s="413"/>
      <c r="E131" s="405">
        <f>'MAPA RIESGOS GESTION'!Q133</f>
        <v>0</v>
      </c>
      <c r="F131" s="406"/>
      <c r="G131" s="406"/>
      <c r="H131" s="406"/>
      <c r="I131" s="407"/>
      <c r="J131" s="402"/>
      <c r="K131" s="403"/>
      <c r="L131" s="402"/>
      <c r="M131" s="403"/>
      <c r="N131" s="402"/>
      <c r="O131" s="403"/>
      <c r="P131" s="402"/>
      <c r="Q131" s="403"/>
      <c r="R131" s="402"/>
      <c r="S131" s="403"/>
      <c r="T131" s="402"/>
      <c r="U131" s="403"/>
      <c r="V131" s="402"/>
      <c r="W131" s="404"/>
      <c r="X131" s="403"/>
      <c r="Y131" s="183" t="str">
        <f t="shared" si="2"/>
        <v/>
      </c>
      <c r="Z131" s="183" t="str">
        <f t="shared" si="3"/>
        <v/>
      </c>
    </row>
    <row r="132" spans="1:26" ht="66" customHeight="1" x14ac:dyDescent="0.25">
      <c r="A132" s="411"/>
      <c r="B132" s="412"/>
      <c r="C132" s="412"/>
      <c r="D132" s="413"/>
      <c r="E132" s="405">
        <f>'MAPA RIESGOS GESTION'!Q134</f>
        <v>0</v>
      </c>
      <c r="F132" s="406"/>
      <c r="G132" s="406"/>
      <c r="H132" s="406"/>
      <c r="I132" s="407"/>
      <c r="J132" s="402"/>
      <c r="K132" s="403"/>
      <c r="L132" s="402"/>
      <c r="M132" s="403"/>
      <c r="N132" s="402"/>
      <c r="O132" s="403"/>
      <c r="P132" s="402"/>
      <c r="Q132" s="403"/>
      <c r="R132" s="402"/>
      <c r="S132" s="403"/>
      <c r="T132" s="402"/>
      <c r="U132" s="403"/>
      <c r="V132" s="402"/>
      <c r="W132" s="404"/>
      <c r="X132" s="403"/>
      <c r="Y132" s="183" t="str">
        <f t="shared" si="2"/>
        <v/>
      </c>
      <c r="Z132" s="183" t="str">
        <f t="shared" si="3"/>
        <v/>
      </c>
    </row>
    <row r="133" spans="1:26" ht="66" customHeight="1" x14ac:dyDescent="0.25">
      <c r="A133" s="411"/>
      <c r="B133" s="412"/>
      <c r="C133" s="412"/>
      <c r="D133" s="413"/>
      <c r="E133" s="405">
        <f>'MAPA RIESGOS GESTION'!Q135</f>
        <v>0</v>
      </c>
      <c r="F133" s="406"/>
      <c r="G133" s="406"/>
      <c r="H133" s="406"/>
      <c r="I133" s="407"/>
      <c r="J133" s="402"/>
      <c r="K133" s="403"/>
      <c r="L133" s="402"/>
      <c r="M133" s="403"/>
      <c r="N133" s="402"/>
      <c r="O133" s="403"/>
      <c r="P133" s="402"/>
      <c r="Q133" s="403"/>
      <c r="R133" s="402"/>
      <c r="S133" s="403"/>
      <c r="T133" s="402"/>
      <c r="U133" s="403"/>
      <c r="V133" s="402"/>
      <c r="W133" s="404"/>
      <c r="X133" s="403"/>
      <c r="Y133" s="183" t="str">
        <f t="shared" si="2"/>
        <v/>
      </c>
      <c r="Z133" s="183" t="str">
        <f t="shared" si="3"/>
        <v/>
      </c>
    </row>
    <row r="134" spans="1:26" ht="66" customHeight="1" x14ac:dyDescent="0.25">
      <c r="A134" s="411"/>
      <c r="B134" s="412"/>
      <c r="C134" s="412"/>
      <c r="D134" s="413"/>
      <c r="E134" s="405">
        <f>'MAPA RIESGOS GESTION'!Q136</f>
        <v>0</v>
      </c>
      <c r="F134" s="406"/>
      <c r="G134" s="406"/>
      <c r="H134" s="406"/>
      <c r="I134" s="407"/>
      <c r="J134" s="402"/>
      <c r="K134" s="403"/>
      <c r="L134" s="402"/>
      <c r="M134" s="403"/>
      <c r="N134" s="402"/>
      <c r="O134" s="403"/>
      <c r="P134" s="402"/>
      <c r="Q134" s="403"/>
      <c r="R134" s="402"/>
      <c r="S134" s="403"/>
      <c r="T134" s="402"/>
      <c r="U134" s="403"/>
      <c r="V134" s="402"/>
      <c r="W134" s="404"/>
      <c r="X134" s="403"/>
      <c r="Y134" s="183" t="str">
        <f t="shared" si="2"/>
        <v/>
      </c>
      <c r="Z134" s="183" t="str">
        <f t="shared" si="3"/>
        <v/>
      </c>
    </row>
    <row r="135" spans="1:26" ht="66" customHeight="1" x14ac:dyDescent="0.25">
      <c r="A135" s="414"/>
      <c r="B135" s="415"/>
      <c r="C135" s="415"/>
      <c r="D135" s="416"/>
      <c r="E135" s="405">
        <f>'MAPA RIESGOS GESTION'!Q137</f>
        <v>0</v>
      </c>
      <c r="F135" s="406"/>
      <c r="G135" s="406"/>
      <c r="H135" s="406"/>
      <c r="I135" s="407"/>
      <c r="J135" s="402"/>
      <c r="K135" s="403"/>
      <c r="L135" s="402"/>
      <c r="M135" s="403"/>
      <c r="N135" s="402"/>
      <c r="O135" s="403"/>
      <c r="P135" s="402"/>
      <c r="Q135" s="403"/>
      <c r="R135" s="402"/>
      <c r="S135" s="403"/>
      <c r="T135" s="402"/>
      <c r="U135" s="403"/>
      <c r="V135" s="402"/>
      <c r="W135" s="404"/>
      <c r="X135" s="403"/>
      <c r="Y135" s="183" t="str">
        <f t="shared" si="2"/>
        <v/>
      </c>
      <c r="Z135" s="183" t="str">
        <f t="shared" si="3"/>
        <v/>
      </c>
    </row>
    <row r="136" spans="1:26" ht="66" customHeight="1" x14ac:dyDescent="0.25">
      <c r="A136" s="408">
        <f>'MAPA RIESGOS GESTION'!E138</f>
        <v>0</v>
      </c>
      <c r="B136" s="409"/>
      <c r="C136" s="409"/>
      <c r="D136" s="410"/>
      <c r="E136" s="405">
        <f>'MAPA RIESGOS GESTION'!Q138</f>
        <v>0</v>
      </c>
      <c r="F136" s="406"/>
      <c r="G136" s="406"/>
      <c r="H136" s="406"/>
      <c r="I136" s="407"/>
      <c r="J136" s="402"/>
      <c r="K136" s="403"/>
      <c r="L136" s="402"/>
      <c r="M136" s="403"/>
      <c r="N136" s="402"/>
      <c r="O136" s="403"/>
      <c r="P136" s="402"/>
      <c r="Q136" s="403"/>
      <c r="R136" s="402"/>
      <c r="S136" s="403"/>
      <c r="T136" s="402"/>
      <c r="U136" s="403"/>
      <c r="V136" s="402"/>
      <c r="W136" s="404"/>
      <c r="X136" s="403"/>
      <c r="Y136" s="183" t="str">
        <f t="shared" si="2"/>
        <v/>
      </c>
      <c r="Z136" s="183" t="str">
        <f t="shared" si="3"/>
        <v/>
      </c>
    </row>
    <row r="137" spans="1:26" ht="66" customHeight="1" x14ac:dyDescent="0.25">
      <c r="A137" s="411"/>
      <c r="B137" s="412"/>
      <c r="C137" s="412"/>
      <c r="D137" s="413"/>
      <c r="E137" s="405">
        <f>'MAPA RIESGOS GESTION'!Q139</f>
        <v>0</v>
      </c>
      <c r="F137" s="406"/>
      <c r="G137" s="406"/>
      <c r="H137" s="406"/>
      <c r="I137" s="407"/>
      <c r="J137" s="402"/>
      <c r="K137" s="403"/>
      <c r="L137" s="402"/>
      <c r="M137" s="403"/>
      <c r="N137" s="402"/>
      <c r="O137" s="403"/>
      <c r="P137" s="402"/>
      <c r="Q137" s="403"/>
      <c r="R137" s="402"/>
      <c r="S137" s="403"/>
      <c r="T137" s="402"/>
      <c r="U137" s="403"/>
      <c r="V137" s="402"/>
      <c r="W137" s="404"/>
      <c r="X137" s="403"/>
      <c r="Y137" s="183" t="str">
        <f t="shared" si="2"/>
        <v/>
      </c>
      <c r="Z137" s="183" t="str">
        <f t="shared" si="3"/>
        <v/>
      </c>
    </row>
    <row r="138" spans="1:26" ht="66" customHeight="1" x14ac:dyDescent="0.25">
      <c r="A138" s="411"/>
      <c r="B138" s="412"/>
      <c r="C138" s="412"/>
      <c r="D138" s="413"/>
      <c r="E138" s="405">
        <f>'MAPA RIESGOS GESTION'!Q140</f>
        <v>0</v>
      </c>
      <c r="F138" s="406"/>
      <c r="G138" s="406"/>
      <c r="H138" s="406"/>
      <c r="I138" s="407"/>
      <c r="J138" s="402"/>
      <c r="K138" s="403"/>
      <c r="L138" s="402"/>
      <c r="M138" s="403"/>
      <c r="N138" s="402"/>
      <c r="O138" s="403"/>
      <c r="P138" s="402"/>
      <c r="Q138" s="403"/>
      <c r="R138" s="402"/>
      <c r="S138" s="403"/>
      <c r="T138" s="402"/>
      <c r="U138" s="403"/>
      <c r="V138" s="402"/>
      <c r="W138" s="404"/>
      <c r="X138" s="403"/>
      <c r="Y138" s="183" t="str">
        <f t="shared" si="2"/>
        <v/>
      </c>
      <c r="Z138" s="183" t="str">
        <f t="shared" si="3"/>
        <v/>
      </c>
    </row>
    <row r="139" spans="1:26" ht="66" customHeight="1" x14ac:dyDescent="0.25">
      <c r="A139" s="411"/>
      <c r="B139" s="412"/>
      <c r="C139" s="412"/>
      <c r="D139" s="413"/>
      <c r="E139" s="405">
        <f>'MAPA RIESGOS GESTION'!Q141</f>
        <v>0</v>
      </c>
      <c r="F139" s="406"/>
      <c r="G139" s="406"/>
      <c r="H139" s="406"/>
      <c r="I139" s="407"/>
      <c r="J139" s="402"/>
      <c r="K139" s="403"/>
      <c r="L139" s="402"/>
      <c r="M139" s="403"/>
      <c r="N139" s="402"/>
      <c r="O139" s="403"/>
      <c r="P139" s="402"/>
      <c r="Q139" s="403"/>
      <c r="R139" s="402"/>
      <c r="S139" s="403"/>
      <c r="T139" s="402"/>
      <c r="U139" s="403"/>
      <c r="V139" s="402"/>
      <c r="W139" s="404"/>
      <c r="X139" s="403"/>
      <c r="Y139" s="183" t="str">
        <f t="shared" si="2"/>
        <v/>
      </c>
      <c r="Z139" s="183" t="str">
        <f t="shared" si="3"/>
        <v/>
      </c>
    </row>
    <row r="140" spans="1:26" ht="66" customHeight="1" x14ac:dyDescent="0.25">
      <c r="A140" s="411"/>
      <c r="B140" s="412"/>
      <c r="C140" s="412"/>
      <c r="D140" s="413"/>
      <c r="E140" s="405">
        <f>'MAPA RIESGOS GESTION'!Q142</f>
        <v>0</v>
      </c>
      <c r="F140" s="406"/>
      <c r="G140" s="406"/>
      <c r="H140" s="406"/>
      <c r="I140" s="407"/>
      <c r="J140" s="402"/>
      <c r="K140" s="403"/>
      <c r="L140" s="402"/>
      <c r="M140" s="403"/>
      <c r="N140" s="402"/>
      <c r="O140" s="403"/>
      <c r="P140" s="402"/>
      <c r="Q140" s="403"/>
      <c r="R140" s="402"/>
      <c r="S140" s="403"/>
      <c r="T140" s="402"/>
      <c r="U140" s="403"/>
      <c r="V140" s="402"/>
      <c r="W140" s="404"/>
      <c r="X140" s="403"/>
      <c r="Y140" s="183" t="str">
        <f t="shared" si="2"/>
        <v/>
      </c>
      <c r="Z140" s="183" t="str">
        <f t="shared" si="3"/>
        <v/>
      </c>
    </row>
    <row r="141" spans="1:26" ht="66" customHeight="1" x14ac:dyDescent="0.25">
      <c r="A141" s="411"/>
      <c r="B141" s="412"/>
      <c r="C141" s="412"/>
      <c r="D141" s="413"/>
      <c r="E141" s="405">
        <f>'MAPA RIESGOS GESTION'!Q143</f>
        <v>0</v>
      </c>
      <c r="F141" s="406"/>
      <c r="G141" s="406"/>
      <c r="H141" s="406"/>
      <c r="I141" s="407"/>
      <c r="J141" s="402"/>
      <c r="K141" s="403"/>
      <c r="L141" s="402"/>
      <c r="M141" s="403"/>
      <c r="N141" s="402"/>
      <c r="O141" s="403"/>
      <c r="P141" s="402"/>
      <c r="Q141" s="403"/>
      <c r="R141" s="402"/>
      <c r="S141" s="403"/>
      <c r="T141" s="402"/>
      <c r="U141" s="403"/>
      <c r="V141" s="402"/>
      <c r="W141" s="404"/>
      <c r="X141" s="403"/>
      <c r="Y141" s="183" t="str">
        <f t="shared" ref="Y141:Y204" si="4">IF(AND(J141="",L141="",N141="",P141="",R141="",T141="",V141=""),"",SUM(J141:X141))</f>
        <v/>
      </c>
      <c r="Z141" s="183" t="str">
        <f t="shared" ref="Z141:Z204" si="5">IF(Y141="","",IF(Y141&gt;=96,"Fuerte",IF(Y141&gt;=86,"Moderado",IF(Y141&gt;=0,"Débil",""))))</f>
        <v/>
      </c>
    </row>
    <row r="142" spans="1:26" ht="66" customHeight="1" x14ac:dyDescent="0.25">
      <c r="A142" s="411"/>
      <c r="B142" s="412"/>
      <c r="C142" s="412"/>
      <c r="D142" s="413"/>
      <c r="E142" s="405">
        <f>'MAPA RIESGOS GESTION'!Q144</f>
        <v>0</v>
      </c>
      <c r="F142" s="406"/>
      <c r="G142" s="406"/>
      <c r="H142" s="406"/>
      <c r="I142" s="407"/>
      <c r="J142" s="402"/>
      <c r="K142" s="403"/>
      <c r="L142" s="402"/>
      <c r="M142" s="403"/>
      <c r="N142" s="402"/>
      <c r="O142" s="403"/>
      <c r="P142" s="402"/>
      <c r="Q142" s="403"/>
      <c r="R142" s="402"/>
      <c r="S142" s="403"/>
      <c r="T142" s="402"/>
      <c r="U142" s="403"/>
      <c r="V142" s="402"/>
      <c r="W142" s="404"/>
      <c r="X142" s="403"/>
      <c r="Y142" s="183" t="str">
        <f t="shared" si="4"/>
        <v/>
      </c>
      <c r="Z142" s="183" t="str">
        <f t="shared" si="5"/>
        <v/>
      </c>
    </row>
    <row r="143" spans="1:26" ht="66" customHeight="1" x14ac:dyDescent="0.25">
      <c r="A143" s="411"/>
      <c r="B143" s="412"/>
      <c r="C143" s="412"/>
      <c r="D143" s="413"/>
      <c r="E143" s="405">
        <f>'MAPA RIESGOS GESTION'!Q145</f>
        <v>0</v>
      </c>
      <c r="F143" s="406"/>
      <c r="G143" s="406"/>
      <c r="H143" s="406"/>
      <c r="I143" s="407"/>
      <c r="J143" s="402"/>
      <c r="K143" s="403"/>
      <c r="L143" s="402"/>
      <c r="M143" s="403"/>
      <c r="N143" s="402"/>
      <c r="O143" s="403"/>
      <c r="P143" s="402"/>
      <c r="Q143" s="403"/>
      <c r="R143" s="402"/>
      <c r="S143" s="403"/>
      <c r="T143" s="402"/>
      <c r="U143" s="403"/>
      <c r="V143" s="402"/>
      <c r="W143" s="404"/>
      <c r="X143" s="403"/>
      <c r="Y143" s="183" t="str">
        <f t="shared" si="4"/>
        <v/>
      </c>
      <c r="Z143" s="183" t="str">
        <f t="shared" si="5"/>
        <v/>
      </c>
    </row>
    <row r="144" spans="1:26" ht="66" customHeight="1" x14ac:dyDescent="0.25">
      <c r="A144" s="411"/>
      <c r="B144" s="412"/>
      <c r="C144" s="412"/>
      <c r="D144" s="413"/>
      <c r="E144" s="405">
        <f>'MAPA RIESGOS GESTION'!Q146</f>
        <v>0</v>
      </c>
      <c r="F144" s="406"/>
      <c r="G144" s="406"/>
      <c r="H144" s="406"/>
      <c r="I144" s="407"/>
      <c r="J144" s="402"/>
      <c r="K144" s="403"/>
      <c r="L144" s="402"/>
      <c r="M144" s="403"/>
      <c r="N144" s="402"/>
      <c r="O144" s="403"/>
      <c r="P144" s="402"/>
      <c r="Q144" s="403"/>
      <c r="R144" s="402"/>
      <c r="S144" s="403"/>
      <c r="T144" s="402"/>
      <c r="U144" s="403"/>
      <c r="V144" s="402"/>
      <c r="W144" s="404"/>
      <c r="X144" s="403"/>
      <c r="Y144" s="183" t="str">
        <f t="shared" si="4"/>
        <v/>
      </c>
      <c r="Z144" s="183" t="str">
        <f t="shared" si="5"/>
        <v/>
      </c>
    </row>
    <row r="145" spans="1:26" ht="66" customHeight="1" x14ac:dyDescent="0.25">
      <c r="A145" s="411"/>
      <c r="B145" s="412"/>
      <c r="C145" s="412"/>
      <c r="D145" s="413"/>
      <c r="E145" s="405">
        <f>'MAPA RIESGOS GESTION'!Q147</f>
        <v>0</v>
      </c>
      <c r="F145" s="406"/>
      <c r="G145" s="406"/>
      <c r="H145" s="406"/>
      <c r="I145" s="407"/>
      <c r="J145" s="402"/>
      <c r="K145" s="403"/>
      <c r="L145" s="402"/>
      <c r="M145" s="403"/>
      <c r="N145" s="402"/>
      <c r="O145" s="403"/>
      <c r="P145" s="402"/>
      <c r="Q145" s="403"/>
      <c r="R145" s="402"/>
      <c r="S145" s="403"/>
      <c r="T145" s="402"/>
      <c r="U145" s="403"/>
      <c r="V145" s="402"/>
      <c r="W145" s="404"/>
      <c r="X145" s="403"/>
      <c r="Y145" s="183" t="str">
        <f t="shared" si="4"/>
        <v/>
      </c>
      <c r="Z145" s="183" t="str">
        <f t="shared" si="5"/>
        <v/>
      </c>
    </row>
    <row r="146" spans="1:26" ht="66" customHeight="1" x14ac:dyDescent="0.25">
      <c r="A146" s="411"/>
      <c r="B146" s="412"/>
      <c r="C146" s="412"/>
      <c r="D146" s="413"/>
      <c r="E146" s="405">
        <f>'MAPA RIESGOS GESTION'!Q148</f>
        <v>0</v>
      </c>
      <c r="F146" s="406"/>
      <c r="G146" s="406"/>
      <c r="H146" s="406"/>
      <c r="I146" s="407"/>
      <c r="J146" s="402"/>
      <c r="K146" s="403"/>
      <c r="L146" s="402"/>
      <c r="M146" s="403"/>
      <c r="N146" s="402"/>
      <c r="O146" s="403"/>
      <c r="P146" s="402"/>
      <c r="Q146" s="403"/>
      <c r="R146" s="402"/>
      <c r="S146" s="403"/>
      <c r="T146" s="402"/>
      <c r="U146" s="403"/>
      <c r="V146" s="402"/>
      <c r="W146" s="404"/>
      <c r="X146" s="403"/>
      <c r="Y146" s="183" t="str">
        <f t="shared" si="4"/>
        <v/>
      </c>
      <c r="Z146" s="183" t="str">
        <f t="shared" si="5"/>
        <v/>
      </c>
    </row>
    <row r="147" spans="1:26" ht="66" customHeight="1" x14ac:dyDescent="0.25">
      <c r="A147" s="411"/>
      <c r="B147" s="412"/>
      <c r="C147" s="412"/>
      <c r="D147" s="413"/>
      <c r="E147" s="405">
        <f>'MAPA RIESGOS GESTION'!Q149</f>
        <v>0</v>
      </c>
      <c r="F147" s="406"/>
      <c r="G147" s="406"/>
      <c r="H147" s="406"/>
      <c r="I147" s="407"/>
      <c r="J147" s="402"/>
      <c r="K147" s="403"/>
      <c r="L147" s="402"/>
      <c r="M147" s="403"/>
      <c r="N147" s="402"/>
      <c r="O147" s="403"/>
      <c r="P147" s="402"/>
      <c r="Q147" s="403"/>
      <c r="R147" s="402"/>
      <c r="S147" s="403"/>
      <c r="T147" s="402"/>
      <c r="U147" s="403"/>
      <c r="V147" s="402"/>
      <c r="W147" s="404"/>
      <c r="X147" s="403"/>
      <c r="Y147" s="183" t="str">
        <f t="shared" si="4"/>
        <v/>
      </c>
      <c r="Z147" s="183" t="str">
        <f t="shared" si="5"/>
        <v/>
      </c>
    </row>
    <row r="148" spans="1:26" ht="66" customHeight="1" x14ac:dyDescent="0.25">
      <c r="A148" s="411"/>
      <c r="B148" s="412"/>
      <c r="C148" s="412"/>
      <c r="D148" s="413"/>
      <c r="E148" s="405">
        <f>'MAPA RIESGOS GESTION'!Q150</f>
        <v>0</v>
      </c>
      <c r="F148" s="406"/>
      <c r="G148" s="406"/>
      <c r="H148" s="406"/>
      <c r="I148" s="407"/>
      <c r="J148" s="402"/>
      <c r="K148" s="403"/>
      <c r="L148" s="402"/>
      <c r="M148" s="403"/>
      <c r="N148" s="402"/>
      <c r="O148" s="403"/>
      <c r="P148" s="402"/>
      <c r="Q148" s="403"/>
      <c r="R148" s="402"/>
      <c r="S148" s="403"/>
      <c r="T148" s="402"/>
      <c r="U148" s="403"/>
      <c r="V148" s="402"/>
      <c r="W148" s="404"/>
      <c r="X148" s="403"/>
      <c r="Y148" s="183" t="str">
        <f t="shared" si="4"/>
        <v/>
      </c>
      <c r="Z148" s="183" t="str">
        <f t="shared" si="5"/>
        <v/>
      </c>
    </row>
    <row r="149" spans="1:26" ht="66" customHeight="1" x14ac:dyDescent="0.25">
      <c r="A149" s="411"/>
      <c r="B149" s="412"/>
      <c r="C149" s="412"/>
      <c r="D149" s="413"/>
      <c r="E149" s="405">
        <f>'MAPA RIESGOS GESTION'!Q151</f>
        <v>0</v>
      </c>
      <c r="F149" s="406"/>
      <c r="G149" s="406"/>
      <c r="H149" s="406"/>
      <c r="I149" s="407"/>
      <c r="J149" s="402"/>
      <c r="K149" s="403"/>
      <c r="L149" s="402"/>
      <c r="M149" s="403"/>
      <c r="N149" s="402"/>
      <c r="O149" s="403"/>
      <c r="P149" s="402"/>
      <c r="Q149" s="403"/>
      <c r="R149" s="402"/>
      <c r="S149" s="403"/>
      <c r="T149" s="402"/>
      <c r="U149" s="403"/>
      <c r="V149" s="402"/>
      <c r="W149" s="404"/>
      <c r="X149" s="403"/>
      <c r="Y149" s="183" t="str">
        <f t="shared" si="4"/>
        <v/>
      </c>
      <c r="Z149" s="183" t="str">
        <f t="shared" si="5"/>
        <v/>
      </c>
    </row>
    <row r="150" spans="1:26" ht="66" customHeight="1" x14ac:dyDescent="0.25">
      <c r="A150" s="411"/>
      <c r="B150" s="412"/>
      <c r="C150" s="412"/>
      <c r="D150" s="413"/>
      <c r="E150" s="405">
        <f>'MAPA RIESGOS GESTION'!Q152</f>
        <v>0</v>
      </c>
      <c r="F150" s="406"/>
      <c r="G150" s="406"/>
      <c r="H150" s="406"/>
      <c r="I150" s="407"/>
      <c r="J150" s="402"/>
      <c r="K150" s="403"/>
      <c r="L150" s="402"/>
      <c r="M150" s="403"/>
      <c r="N150" s="402"/>
      <c r="O150" s="403"/>
      <c r="P150" s="402"/>
      <c r="Q150" s="403"/>
      <c r="R150" s="402"/>
      <c r="S150" s="403"/>
      <c r="T150" s="402"/>
      <c r="U150" s="403"/>
      <c r="V150" s="402"/>
      <c r="W150" s="404"/>
      <c r="X150" s="403"/>
      <c r="Y150" s="183" t="str">
        <f t="shared" si="4"/>
        <v/>
      </c>
      <c r="Z150" s="183" t="str">
        <f t="shared" si="5"/>
        <v/>
      </c>
    </row>
    <row r="151" spans="1:26" ht="66" customHeight="1" x14ac:dyDescent="0.25">
      <c r="A151" s="414"/>
      <c r="B151" s="415"/>
      <c r="C151" s="415"/>
      <c r="D151" s="416"/>
      <c r="E151" s="405">
        <f>'MAPA RIESGOS GESTION'!Q153</f>
        <v>0</v>
      </c>
      <c r="F151" s="406"/>
      <c r="G151" s="406"/>
      <c r="H151" s="406"/>
      <c r="I151" s="407"/>
      <c r="J151" s="402"/>
      <c r="K151" s="403"/>
      <c r="L151" s="402"/>
      <c r="M151" s="403"/>
      <c r="N151" s="402"/>
      <c r="O151" s="403"/>
      <c r="P151" s="402"/>
      <c r="Q151" s="403"/>
      <c r="R151" s="402"/>
      <c r="S151" s="403"/>
      <c r="T151" s="402"/>
      <c r="U151" s="403"/>
      <c r="V151" s="402"/>
      <c r="W151" s="404"/>
      <c r="X151" s="403"/>
      <c r="Y151" s="183" t="str">
        <f t="shared" si="4"/>
        <v/>
      </c>
      <c r="Z151" s="183" t="str">
        <f t="shared" si="5"/>
        <v/>
      </c>
    </row>
    <row r="152" spans="1:26" ht="66" customHeight="1" x14ac:dyDescent="0.25">
      <c r="A152" s="408">
        <f>'MAPA RIESGOS GESTION'!E154</f>
        <v>0</v>
      </c>
      <c r="B152" s="409"/>
      <c r="C152" s="409"/>
      <c r="D152" s="410"/>
      <c r="E152" s="405">
        <f>'MAPA RIESGOS GESTION'!Q154</f>
        <v>0</v>
      </c>
      <c r="F152" s="406"/>
      <c r="G152" s="406"/>
      <c r="H152" s="406"/>
      <c r="I152" s="407"/>
      <c r="J152" s="402"/>
      <c r="K152" s="403"/>
      <c r="L152" s="402"/>
      <c r="M152" s="403"/>
      <c r="N152" s="402"/>
      <c r="O152" s="403"/>
      <c r="P152" s="402"/>
      <c r="Q152" s="403"/>
      <c r="R152" s="402"/>
      <c r="S152" s="403"/>
      <c r="T152" s="402"/>
      <c r="U152" s="403"/>
      <c r="V152" s="402"/>
      <c r="W152" s="404"/>
      <c r="X152" s="403"/>
      <c r="Y152" s="183" t="str">
        <f t="shared" si="4"/>
        <v/>
      </c>
      <c r="Z152" s="183" t="str">
        <f t="shared" si="5"/>
        <v/>
      </c>
    </row>
    <row r="153" spans="1:26" ht="66" customHeight="1" x14ac:dyDescent="0.25">
      <c r="A153" s="411"/>
      <c r="B153" s="412"/>
      <c r="C153" s="412"/>
      <c r="D153" s="413"/>
      <c r="E153" s="405">
        <f>'MAPA RIESGOS GESTION'!Q155</f>
        <v>0</v>
      </c>
      <c r="F153" s="406"/>
      <c r="G153" s="406"/>
      <c r="H153" s="406"/>
      <c r="I153" s="407"/>
      <c r="J153" s="402"/>
      <c r="K153" s="403"/>
      <c r="L153" s="402"/>
      <c r="M153" s="403"/>
      <c r="N153" s="402"/>
      <c r="O153" s="403"/>
      <c r="P153" s="402"/>
      <c r="Q153" s="403"/>
      <c r="R153" s="402"/>
      <c r="S153" s="403"/>
      <c r="T153" s="402"/>
      <c r="U153" s="403"/>
      <c r="V153" s="402"/>
      <c r="W153" s="404"/>
      <c r="X153" s="403"/>
      <c r="Y153" s="183" t="str">
        <f t="shared" si="4"/>
        <v/>
      </c>
      <c r="Z153" s="183" t="str">
        <f t="shared" si="5"/>
        <v/>
      </c>
    </row>
    <row r="154" spans="1:26" ht="66" customHeight="1" x14ac:dyDescent="0.25">
      <c r="A154" s="411"/>
      <c r="B154" s="412"/>
      <c r="C154" s="412"/>
      <c r="D154" s="413"/>
      <c r="E154" s="405">
        <f>'MAPA RIESGOS GESTION'!Q156</f>
        <v>0</v>
      </c>
      <c r="F154" s="406"/>
      <c r="G154" s="406"/>
      <c r="H154" s="406"/>
      <c r="I154" s="407"/>
      <c r="J154" s="402"/>
      <c r="K154" s="403"/>
      <c r="L154" s="402"/>
      <c r="M154" s="403"/>
      <c r="N154" s="402"/>
      <c r="O154" s="403"/>
      <c r="P154" s="402"/>
      <c r="Q154" s="403"/>
      <c r="R154" s="402"/>
      <c r="S154" s="403"/>
      <c r="T154" s="402"/>
      <c r="U154" s="403"/>
      <c r="V154" s="402"/>
      <c r="W154" s="404"/>
      <c r="X154" s="403"/>
      <c r="Y154" s="183" t="str">
        <f t="shared" si="4"/>
        <v/>
      </c>
      <c r="Z154" s="183" t="str">
        <f t="shared" si="5"/>
        <v/>
      </c>
    </row>
    <row r="155" spans="1:26" ht="66" customHeight="1" x14ac:dyDescent="0.25">
      <c r="A155" s="411"/>
      <c r="B155" s="412"/>
      <c r="C155" s="412"/>
      <c r="D155" s="413"/>
      <c r="E155" s="405">
        <f>'MAPA RIESGOS GESTION'!Q157</f>
        <v>0</v>
      </c>
      <c r="F155" s="406"/>
      <c r="G155" s="406"/>
      <c r="H155" s="406"/>
      <c r="I155" s="407"/>
      <c r="J155" s="402"/>
      <c r="K155" s="403"/>
      <c r="L155" s="402"/>
      <c r="M155" s="403"/>
      <c r="N155" s="402"/>
      <c r="O155" s="403"/>
      <c r="P155" s="402"/>
      <c r="Q155" s="403"/>
      <c r="R155" s="402"/>
      <c r="S155" s="403"/>
      <c r="T155" s="402"/>
      <c r="U155" s="403"/>
      <c r="V155" s="402"/>
      <c r="W155" s="404"/>
      <c r="X155" s="403"/>
      <c r="Y155" s="183" t="str">
        <f t="shared" si="4"/>
        <v/>
      </c>
      <c r="Z155" s="183" t="str">
        <f t="shared" si="5"/>
        <v/>
      </c>
    </row>
    <row r="156" spans="1:26" ht="66" customHeight="1" x14ac:dyDescent="0.25">
      <c r="A156" s="411"/>
      <c r="B156" s="412"/>
      <c r="C156" s="412"/>
      <c r="D156" s="413"/>
      <c r="E156" s="405">
        <f>'MAPA RIESGOS GESTION'!Q158</f>
        <v>0</v>
      </c>
      <c r="F156" s="406"/>
      <c r="G156" s="406"/>
      <c r="H156" s="406"/>
      <c r="I156" s="407"/>
      <c r="J156" s="402"/>
      <c r="K156" s="403"/>
      <c r="L156" s="402"/>
      <c r="M156" s="403"/>
      <c r="N156" s="402"/>
      <c r="O156" s="403"/>
      <c r="P156" s="402"/>
      <c r="Q156" s="403"/>
      <c r="R156" s="402"/>
      <c r="S156" s="403"/>
      <c r="T156" s="402"/>
      <c r="U156" s="403"/>
      <c r="V156" s="402"/>
      <c r="W156" s="404"/>
      <c r="X156" s="403"/>
      <c r="Y156" s="183" t="str">
        <f t="shared" si="4"/>
        <v/>
      </c>
      <c r="Z156" s="183" t="str">
        <f t="shared" si="5"/>
        <v/>
      </c>
    </row>
    <row r="157" spans="1:26" ht="66" customHeight="1" x14ac:dyDescent="0.25">
      <c r="A157" s="411"/>
      <c r="B157" s="412"/>
      <c r="C157" s="412"/>
      <c r="D157" s="413"/>
      <c r="E157" s="405">
        <f>'MAPA RIESGOS GESTION'!Q159</f>
        <v>0</v>
      </c>
      <c r="F157" s="406"/>
      <c r="G157" s="406"/>
      <c r="H157" s="406"/>
      <c r="I157" s="407"/>
      <c r="J157" s="402"/>
      <c r="K157" s="403"/>
      <c r="L157" s="402"/>
      <c r="M157" s="403"/>
      <c r="N157" s="402"/>
      <c r="O157" s="403"/>
      <c r="P157" s="402"/>
      <c r="Q157" s="403"/>
      <c r="R157" s="402"/>
      <c r="S157" s="403"/>
      <c r="T157" s="402"/>
      <c r="U157" s="403"/>
      <c r="V157" s="402"/>
      <c r="W157" s="404"/>
      <c r="X157" s="403"/>
      <c r="Y157" s="183" t="str">
        <f t="shared" si="4"/>
        <v/>
      </c>
      <c r="Z157" s="183" t="str">
        <f t="shared" si="5"/>
        <v/>
      </c>
    </row>
    <row r="158" spans="1:26" ht="66" customHeight="1" x14ac:dyDescent="0.25">
      <c r="A158" s="411"/>
      <c r="B158" s="412"/>
      <c r="C158" s="412"/>
      <c r="D158" s="413"/>
      <c r="E158" s="405">
        <f>'MAPA RIESGOS GESTION'!Q160</f>
        <v>0</v>
      </c>
      <c r="F158" s="406"/>
      <c r="G158" s="406"/>
      <c r="H158" s="406"/>
      <c r="I158" s="407"/>
      <c r="J158" s="402"/>
      <c r="K158" s="403"/>
      <c r="L158" s="402"/>
      <c r="M158" s="403"/>
      <c r="N158" s="402"/>
      <c r="O158" s="403"/>
      <c r="P158" s="402"/>
      <c r="Q158" s="403"/>
      <c r="R158" s="402"/>
      <c r="S158" s="403"/>
      <c r="T158" s="402"/>
      <c r="U158" s="403"/>
      <c r="V158" s="402"/>
      <c r="W158" s="404"/>
      <c r="X158" s="403"/>
      <c r="Y158" s="183" t="str">
        <f t="shared" si="4"/>
        <v/>
      </c>
      <c r="Z158" s="183" t="str">
        <f t="shared" si="5"/>
        <v/>
      </c>
    </row>
    <row r="159" spans="1:26" ht="66" customHeight="1" x14ac:dyDescent="0.25">
      <c r="A159" s="411"/>
      <c r="B159" s="412"/>
      <c r="C159" s="412"/>
      <c r="D159" s="413"/>
      <c r="E159" s="405">
        <f>'MAPA RIESGOS GESTION'!Q161</f>
        <v>0</v>
      </c>
      <c r="F159" s="406"/>
      <c r="G159" s="406"/>
      <c r="H159" s="406"/>
      <c r="I159" s="407"/>
      <c r="J159" s="402"/>
      <c r="K159" s="403"/>
      <c r="L159" s="402"/>
      <c r="M159" s="403"/>
      <c r="N159" s="402"/>
      <c r="O159" s="403"/>
      <c r="P159" s="402"/>
      <c r="Q159" s="403"/>
      <c r="R159" s="402"/>
      <c r="S159" s="403"/>
      <c r="T159" s="402"/>
      <c r="U159" s="403"/>
      <c r="V159" s="402"/>
      <c r="W159" s="404"/>
      <c r="X159" s="403"/>
      <c r="Y159" s="183" t="str">
        <f t="shared" si="4"/>
        <v/>
      </c>
      <c r="Z159" s="183" t="str">
        <f t="shared" si="5"/>
        <v/>
      </c>
    </row>
    <row r="160" spans="1:26" ht="66" customHeight="1" x14ac:dyDescent="0.25">
      <c r="A160" s="411"/>
      <c r="B160" s="412"/>
      <c r="C160" s="412"/>
      <c r="D160" s="413"/>
      <c r="E160" s="405">
        <f>'MAPA RIESGOS GESTION'!Q162</f>
        <v>0</v>
      </c>
      <c r="F160" s="406"/>
      <c r="G160" s="406"/>
      <c r="H160" s="406"/>
      <c r="I160" s="407"/>
      <c r="J160" s="402"/>
      <c r="K160" s="403"/>
      <c r="L160" s="402"/>
      <c r="M160" s="403"/>
      <c r="N160" s="402"/>
      <c r="O160" s="403"/>
      <c r="P160" s="402"/>
      <c r="Q160" s="403"/>
      <c r="R160" s="402"/>
      <c r="S160" s="403"/>
      <c r="T160" s="402"/>
      <c r="U160" s="403"/>
      <c r="V160" s="402"/>
      <c r="W160" s="404"/>
      <c r="X160" s="403"/>
      <c r="Y160" s="183" t="str">
        <f t="shared" si="4"/>
        <v/>
      </c>
      <c r="Z160" s="183" t="str">
        <f t="shared" si="5"/>
        <v/>
      </c>
    </row>
    <row r="161" spans="1:26" ht="66" customHeight="1" x14ac:dyDescent="0.25">
      <c r="A161" s="411"/>
      <c r="B161" s="412"/>
      <c r="C161" s="412"/>
      <c r="D161" s="413"/>
      <c r="E161" s="405">
        <f>'MAPA RIESGOS GESTION'!Q163</f>
        <v>0</v>
      </c>
      <c r="F161" s="406"/>
      <c r="G161" s="406"/>
      <c r="H161" s="406"/>
      <c r="I161" s="407"/>
      <c r="J161" s="402"/>
      <c r="K161" s="403"/>
      <c r="L161" s="402"/>
      <c r="M161" s="403"/>
      <c r="N161" s="402"/>
      <c r="O161" s="403"/>
      <c r="P161" s="402"/>
      <c r="Q161" s="403"/>
      <c r="R161" s="402"/>
      <c r="S161" s="403"/>
      <c r="T161" s="402"/>
      <c r="U161" s="403"/>
      <c r="V161" s="402"/>
      <c r="W161" s="404"/>
      <c r="X161" s="403"/>
      <c r="Y161" s="183" t="str">
        <f t="shared" si="4"/>
        <v/>
      </c>
      <c r="Z161" s="183" t="str">
        <f t="shared" si="5"/>
        <v/>
      </c>
    </row>
    <row r="162" spans="1:26" ht="66" customHeight="1" x14ac:dyDescent="0.25">
      <c r="A162" s="411"/>
      <c r="B162" s="412"/>
      <c r="C162" s="412"/>
      <c r="D162" s="413"/>
      <c r="E162" s="405">
        <f>'MAPA RIESGOS GESTION'!Q164</f>
        <v>0</v>
      </c>
      <c r="F162" s="406"/>
      <c r="G162" s="406"/>
      <c r="H162" s="406"/>
      <c r="I162" s="407"/>
      <c r="J162" s="402"/>
      <c r="K162" s="403"/>
      <c r="L162" s="402"/>
      <c r="M162" s="403"/>
      <c r="N162" s="402"/>
      <c r="O162" s="403"/>
      <c r="P162" s="402"/>
      <c r="Q162" s="403"/>
      <c r="R162" s="402"/>
      <c r="S162" s="403"/>
      <c r="T162" s="402"/>
      <c r="U162" s="403"/>
      <c r="V162" s="402"/>
      <c r="W162" s="404"/>
      <c r="X162" s="403"/>
      <c r="Y162" s="183" t="str">
        <f t="shared" si="4"/>
        <v/>
      </c>
      <c r="Z162" s="183" t="str">
        <f t="shared" si="5"/>
        <v/>
      </c>
    </row>
    <row r="163" spans="1:26" ht="66" customHeight="1" x14ac:dyDescent="0.25">
      <c r="A163" s="411"/>
      <c r="B163" s="412"/>
      <c r="C163" s="412"/>
      <c r="D163" s="413"/>
      <c r="E163" s="405">
        <f>'MAPA RIESGOS GESTION'!Q165</f>
        <v>0</v>
      </c>
      <c r="F163" s="406"/>
      <c r="G163" s="406"/>
      <c r="H163" s="406"/>
      <c r="I163" s="407"/>
      <c r="J163" s="402"/>
      <c r="K163" s="403"/>
      <c r="L163" s="402"/>
      <c r="M163" s="403"/>
      <c r="N163" s="402"/>
      <c r="O163" s="403"/>
      <c r="P163" s="402"/>
      <c r="Q163" s="403"/>
      <c r="R163" s="402"/>
      <c r="S163" s="403"/>
      <c r="T163" s="402"/>
      <c r="U163" s="403"/>
      <c r="V163" s="402"/>
      <c r="W163" s="404"/>
      <c r="X163" s="403"/>
      <c r="Y163" s="183" t="str">
        <f t="shared" si="4"/>
        <v/>
      </c>
      <c r="Z163" s="183" t="str">
        <f t="shared" si="5"/>
        <v/>
      </c>
    </row>
    <row r="164" spans="1:26" ht="66" customHeight="1" x14ac:dyDescent="0.25">
      <c r="A164" s="411"/>
      <c r="B164" s="412"/>
      <c r="C164" s="412"/>
      <c r="D164" s="413"/>
      <c r="E164" s="405">
        <f>'MAPA RIESGOS GESTION'!Q166</f>
        <v>0</v>
      </c>
      <c r="F164" s="406"/>
      <c r="G164" s="406"/>
      <c r="H164" s="406"/>
      <c r="I164" s="407"/>
      <c r="J164" s="402"/>
      <c r="K164" s="403"/>
      <c r="L164" s="402"/>
      <c r="M164" s="403"/>
      <c r="N164" s="402"/>
      <c r="O164" s="403"/>
      <c r="P164" s="402"/>
      <c r="Q164" s="403"/>
      <c r="R164" s="402"/>
      <c r="S164" s="403"/>
      <c r="T164" s="402"/>
      <c r="U164" s="403"/>
      <c r="V164" s="402"/>
      <c r="W164" s="404"/>
      <c r="X164" s="403"/>
      <c r="Y164" s="183" t="str">
        <f t="shared" si="4"/>
        <v/>
      </c>
      <c r="Z164" s="183" t="str">
        <f t="shared" si="5"/>
        <v/>
      </c>
    </row>
    <row r="165" spans="1:26" ht="66" customHeight="1" x14ac:dyDescent="0.25">
      <c r="A165" s="411"/>
      <c r="B165" s="412"/>
      <c r="C165" s="412"/>
      <c r="D165" s="413"/>
      <c r="E165" s="405">
        <f>'MAPA RIESGOS GESTION'!Q167</f>
        <v>0</v>
      </c>
      <c r="F165" s="406"/>
      <c r="G165" s="406"/>
      <c r="H165" s="406"/>
      <c r="I165" s="407"/>
      <c r="J165" s="402"/>
      <c r="K165" s="403"/>
      <c r="L165" s="402"/>
      <c r="M165" s="403"/>
      <c r="N165" s="402"/>
      <c r="O165" s="403"/>
      <c r="P165" s="402"/>
      <c r="Q165" s="403"/>
      <c r="R165" s="402"/>
      <c r="S165" s="403"/>
      <c r="T165" s="402"/>
      <c r="U165" s="403"/>
      <c r="V165" s="402"/>
      <c r="W165" s="404"/>
      <c r="X165" s="403"/>
      <c r="Y165" s="183" t="str">
        <f t="shared" si="4"/>
        <v/>
      </c>
      <c r="Z165" s="183" t="str">
        <f t="shared" si="5"/>
        <v/>
      </c>
    </row>
    <row r="166" spans="1:26" ht="66" customHeight="1" x14ac:dyDescent="0.25">
      <c r="A166" s="411"/>
      <c r="B166" s="412"/>
      <c r="C166" s="412"/>
      <c r="D166" s="413"/>
      <c r="E166" s="405">
        <f>'MAPA RIESGOS GESTION'!Q168</f>
        <v>0</v>
      </c>
      <c r="F166" s="406"/>
      <c r="G166" s="406"/>
      <c r="H166" s="406"/>
      <c r="I166" s="407"/>
      <c r="J166" s="402"/>
      <c r="K166" s="403"/>
      <c r="L166" s="402"/>
      <c r="M166" s="403"/>
      <c r="N166" s="402"/>
      <c r="O166" s="403"/>
      <c r="P166" s="402"/>
      <c r="Q166" s="403"/>
      <c r="R166" s="402"/>
      <c r="S166" s="403"/>
      <c r="T166" s="402"/>
      <c r="U166" s="403"/>
      <c r="V166" s="402"/>
      <c r="W166" s="404"/>
      <c r="X166" s="403"/>
      <c r="Y166" s="183" t="str">
        <f t="shared" si="4"/>
        <v/>
      </c>
      <c r="Z166" s="183" t="str">
        <f t="shared" si="5"/>
        <v/>
      </c>
    </row>
    <row r="167" spans="1:26" ht="66" customHeight="1" x14ac:dyDescent="0.25">
      <c r="A167" s="414"/>
      <c r="B167" s="415"/>
      <c r="C167" s="415"/>
      <c r="D167" s="416"/>
      <c r="E167" s="405">
        <f>'MAPA RIESGOS GESTION'!Q169</f>
        <v>0</v>
      </c>
      <c r="F167" s="406"/>
      <c r="G167" s="406"/>
      <c r="H167" s="406"/>
      <c r="I167" s="407"/>
      <c r="J167" s="402"/>
      <c r="K167" s="403"/>
      <c r="L167" s="402"/>
      <c r="M167" s="403"/>
      <c r="N167" s="402"/>
      <c r="O167" s="403"/>
      <c r="P167" s="402"/>
      <c r="Q167" s="403"/>
      <c r="R167" s="402"/>
      <c r="S167" s="403"/>
      <c r="T167" s="402"/>
      <c r="U167" s="403"/>
      <c r="V167" s="402"/>
      <c r="W167" s="404"/>
      <c r="X167" s="403"/>
      <c r="Y167" s="183" t="str">
        <f t="shared" si="4"/>
        <v/>
      </c>
      <c r="Z167" s="183" t="str">
        <f t="shared" si="5"/>
        <v/>
      </c>
    </row>
    <row r="168" spans="1:26" ht="66" customHeight="1" x14ac:dyDescent="0.25">
      <c r="A168" s="408">
        <f>'MAPA RIESGOS GESTION'!E170</f>
        <v>0</v>
      </c>
      <c r="B168" s="409"/>
      <c r="C168" s="409"/>
      <c r="D168" s="410"/>
      <c r="E168" s="405">
        <f>'MAPA RIESGOS GESTION'!Q170</f>
        <v>0</v>
      </c>
      <c r="F168" s="406"/>
      <c r="G168" s="406"/>
      <c r="H168" s="406"/>
      <c r="I168" s="407"/>
      <c r="J168" s="402"/>
      <c r="K168" s="403"/>
      <c r="L168" s="402"/>
      <c r="M168" s="403"/>
      <c r="N168" s="402"/>
      <c r="O168" s="403"/>
      <c r="P168" s="402"/>
      <c r="Q168" s="403"/>
      <c r="R168" s="402"/>
      <c r="S168" s="403"/>
      <c r="T168" s="402"/>
      <c r="U168" s="403"/>
      <c r="V168" s="402"/>
      <c r="W168" s="404"/>
      <c r="X168" s="403"/>
      <c r="Y168" s="183" t="str">
        <f t="shared" si="4"/>
        <v/>
      </c>
      <c r="Z168" s="183" t="str">
        <f t="shared" si="5"/>
        <v/>
      </c>
    </row>
    <row r="169" spans="1:26" ht="66" customHeight="1" x14ac:dyDescent="0.25">
      <c r="A169" s="411"/>
      <c r="B169" s="412"/>
      <c r="C169" s="412"/>
      <c r="D169" s="413"/>
      <c r="E169" s="405">
        <f>'MAPA RIESGOS GESTION'!Q171</f>
        <v>0</v>
      </c>
      <c r="F169" s="406"/>
      <c r="G169" s="406"/>
      <c r="H169" s="406"/>
      <c r="I169" s="407"/>
      <c r="J169" s="402"/>
      <c r="K169" s="403"/>
      <c r="L169" s="402"/>
      <c r="M169" s="403"/>
      <c r="N169" s="402"/>
      <c r="O169" s="403"/>
      <c r="P169" s="402"/>
      <c r="Q169" s="403"/>
      <c r="R169" s="402"/>
      <c r="S169" s="403"/>
      <c r="T169" s="402"/>
      <c r="U169" s="403"/>
      <c r="V169" s="402"/>
      <c r="W169" s="404"/>
      <c r="X169" s="403"/>
      <c r="Y169" s="183" t="str">
        <f t="shared" si="4"/>
        <v/>
      </c>
      <c r="Z169" s="183" t="str">
        <f t="shared" si="5"/>
        <v/>
      </c>
    </row>
    <row r="170" spans="1:26" ht="66" customHeight="1" x14ac:dyDescent="0.25">
      <c r="A170" s="411"/>
      <c r="B170" s="412"/>
      <c r="C170" s="412"/>
      <c r="D170" s="413"/>
      <c r="E170" s="405">
        <f>'MAPA RIESGOS GESTION'!Q172</f>
        <v>0</v>
      </c>
      <c r="F170" s="406"/>
      <c r="G170" s="406"/>
      <c r="H170" s="406"/>
      <c r="I170" s="407"/>
      <c r="J170" s="402"/>
      <c r="K170" s="403"/>
      <c r="L170" s="402"/>
      <c r="M170" s="403"/>
      <c r="N170" s="402"/>
      <c r="O170" s="403"/>
      <c r="P170" s="402"/>
      <c r="Q170" s="403"/>
      <c r="R170" s="402"/>
      <c r="S170" s="403"/>
      <c r="T170" s="402"/>
      <c r="U170" s="403"/>
      <c r="V170" s="402"/>
      <c r="W170" s="404"/>
      <c r="X170" s="403"/>
      <c r="Y170" s="183" t="str">
        <f t="shared" si="4"/>
        <v/>
      </c>
      <c r="Z170" s="183" t="str">
        <f t="shared" si="5"/>
        <v/>
      </c>
    </row>
    <row r="171" spans="1:26" ht="66" customHeight="1" x14ac:dyDescent="0.25">
      <c r="A171" s="411"/>
      <c r="B171" s="412"/>
      <c r="C171" s="412"/>
      <c r="D171" s="413"/>
      <c r="E171" s="405">
        <f>'MAPA RIESGOS GESTION'!Q173</f>
        <v>0</v>
      </c>
      <c r="F171" s="406"/>
      <c r="G171" s="406"/>
      <c r="H171" s="406"/>
      <c r="I171" s="407"/>
      <c r="J171" s="402"/>
      <c r="K171" s="403"/>
      <c r="L171" s="402"/>
      <c r="M171" s="403"/>
      <c r="N171" s="402"/>
      <c r="O171" s="403"/>
      <c r="P171" s="402"/>
      <c r="Q171" s="403"/>
      <c r="R171" s="402"/>
      <c r="S171" s="403"/>
      <c r="T171" s="402"/>
      <c r="U171" s="403"/>
      <c r="V171" s="402"/>
      <c r="W171" s="404"/>
      <c r="X171" s="403"/>
      <c r="Y171" s="183" t="str">
        <f t="shared" si="4"/>
        <v/>
      </c>
      <c r="Z171" s="183" t="str">
        <f t="shared" si="5"/>
        <v/>
      </c>
    </row>
    <row r="172" spans="1:26" ht="66" customHeight="1" x14ac:dyDescent="0.25">
      <c r="A172" s="411"/>
      <c r="B172" s="412"/>
      <c r="C172" s="412"/>
      <c r="D172" s="413"/>
      <c r="E172" s="405">
        <f>'MAPA RIESGOS GESTION'!Q174</f>
        <v>0</v>
      </c>
      <c r="F172" s="406"/>
      <c r="G172" s="406"/>
      <c r="H172" s="406"/>
      <c r="I172" s="407"/>
      <c r="J172" s="402"/>
      <c r="K172" s="403"/>
      <c r="L172" s="402"/>
      <c r="M172" s="403"/>
      <c r="N172" s="402"/>
      <c r="O172" s="403"/>
      <c r="P172" s="402"/>
      <c r="Q172" s="403"/>
      <c r="R172" s="402"/>
      <c r="S172" s="403"/>
      <c r="T172" s="402"/>
      <c r="U172" s="403"/>
      <c r="V172" s="402"/>
      <c r="W172" s="404"/>
      <c r="X172" s="403"/>
      <c r="Y172" s="183" t="str">
        <f t="shared" si="4"/>
        <v/>
      </c>
      <c r="Z172" s="183" t="str">
        <f t="shared" si="5"/>
        <v/>
      </c>
    </row>
    <row r="173" spans="1:26" ht="66" customHeight="1" x14ac:dyDescent="0.25">
      <c r="A173" s="411"/>
      <c r="B173" s="412"/>
      <c r="C173" s="412"/>
      <c r="D173" s="413"/>
      <c r="E173" s="405">
        <f>'MAPA RIESGOS GESTION'!Q175</f>
        <v>0</v>
      </c>
      <c r="F173" s="406"/>
      <c r="G173" s="406"/>
      <c r="H173" s="406"/>
      <c r="I173" s="407"/>
      <c r="J173" s="402"/>
      <c r="K173" s="403"/>
      <c r="L173" s="402"/>
      <c r="M173" s="403"/>
      <c r="N173" s="402"/>
      <c r="O173" s="403"/>
      <c r="P173" s="402"/>
      <c r="Q173" s="403"/>
      <c r="R173" s="402"/>
      <c r="S173" s="403"/>
      <c r="T173" s="402"/>
      <c r="U173" s="403"/>
      <c r="V173" s="402"/>
      <c r="W173" s="404"/>
      <c r="X173" s="403"/>
      <c r="Y173" s="183" t="str">
        <f t="shared" si="4"/>
        <v/>
      </c>
      <c r="Z173" s="183" t="str">
        <f t="shared" si="5"/>
        <v/>
      </c>
    </row>
    <row r="174" spans="1:26" ht="66" customHeight="1" x14ac:dyDescent="0.25">
      <c r="A174" s="411"/>
      <c r="B174" s="412"/>
      <c r="C174" s="412"/>
      <c r="D174" s="413"/>
      <c r="E174" s="405">
        <f>'MAPA RIESGOS GESTION'!Q176</f>
        <v>0</v>
      </c>
      <c r="F174" s="406"/>
      <c r="G174" s="406"/>
      <c r="H174" s="406"/>
      <c r="I174" s="407"/>
      <c r="J174" s="402"/>
      <c r="K174" s="403"/>
      <c r="L174" s="402"/>
      <c r="M174" s="403"/>
      <c r="N174" s="402"/>
      <c r="O174" s="403"/>
      <c r="P174" s="402"/>
      <c r="Q174" s="403"/>
      <c r="R174" s="402"/>
      <c r="S174" s="403"/>
      <c r="T174" s="402"/>
      <c r="U174" s="403"/>
      <c r="V174" s="402"/>
      <c r="W174" s="404"/>
      <c r="X174" s="403"/>
      <c r="Y174" s="183" t="str">
        <f t="shared" si="4"/>
        <v/>
      </c>
      <c r="Z174" s="183" t="str">
        <f t="shared" si="5"/>
        <v/>
      </c>
    </row>
    <row r="175" spans="1:26" ht="66" customHeight="1" x14ac:dyDescent="0.25">
      <c r="A175" s="411"/>
      <c r="B175" s="412"/>
      <c r="C175" s="412"/>
      <c r="D175" s="413"/>
      <c r="E175" s="405">
        <f>'MAPA RIESGOS GESTION'!Q177</f>
        <v>0</v>
      </c>
      <c r="F175" s="406"/>
      <c r="G175" s="406"/>
      <c r="H175" s="406"/>
      <c r="I175" s="407"/>
      <c r="J175" s="402"/>
      <c r="K175" s="403"/>
      <c r="L175" s="402"/>
      <c r="M175" s="403"/>
      <c r="N175" s="402"/>
      <c r="O175" s="403"/>
      <c r="P175" s="402"/>
      <c r="Q175" s="403"/>
      <c r="R175" s="402"/>
      <c r="S175" s="403"/>
      <c r="T175" s="402"/>
      <c r="U175" s="403"/>
      <c r="V175" s="402"/>
      <c r="W175" s="404"/>
      <c r="X175" s="403"/>
      <c r="Y175" s="183" t="str">
        <f t="shared" si="4"/>
        <v/>
      </c>
      <c r="Z175" s="183" t="str">
        <f t="shared" si="5"/>
        <v/>
      </c>
    </row>
    <row r="176" spans="1:26" ht="66" customHeight="1" x14ac:dyDescent="0.25">
      <c r="A176" s="411"/>
      <c r="B176" s="412"/>
      <c r="C176" s="412"/>
      <c r="D176" s="413"/>
      <c r="E176" s="405">
        <f>'MAPA RIESGOS GESTION'!Q178</f>
        <v>0</v>
      </c>
      <c r="F176" s="406"/>
      <c r="G176" s="406"/>
      <c r="H176" s="406"/>
      <c r="I176" s="407"/>
      <c r="J176" s="402"/>
      <c r="K176" s="403"/>
      <c r="L176" s="402"/>
      <c r="M176" s="403"/>
      <c r="N176" s="402"/>
      <c r="O176" s="403"/>
      <c r="P176" s="402"/>
      <c r="Q176" s="403"/>
      <c r="R176" s="402"/>
      <c r="S176" s="403"/>
      <c r="T176" s="402"/>
      <c r="U176" s="403"/>
      <c r="V176" s="402"/>
      <c r="W176" s="404"/>
      <c r="X176" s="403"/>
      <c r="Y176" s="183" t="str">
        <f t="shared" si="4"/>
        <v/>
      </c>
      <c r="Z176" s="183" t="str">
        <f t="shared" si="5"/>
        <v/>
      </c>
    </row>
    <row r="177" spans="1:26" ht="66" customHeight="1" x14ac:dyDescent="0.25">
      <c r="A177" s="411"/>
      <c r="B177" s="412"/>
      <c r="C177" s="412"/>
      <c r="D177" s="413"/>
      <c r="E177" s="405">
        <f>'MAPA RIESGOS GESTION'!Q179</f>
        <v>0</v>
      </c>
      <c r="F177" s="406"/>
      <c r="G177" s="406"/>
      <c r="H177" s="406"/>
      <c r="I177" s="407"/>
      <c r="J177" s="402"/>
      <c r="K177" s="403"/>
      <c r="L177" s="402"/>
      <c r="M177" s="403"/>
      <c r="N177" s="402"/>
      <c r="O177" s="403"/>
      <c r="P177" s="402"/>
      <c r="Q177" s="403"/>
      <c r="R177" s="402"/>
      <c r="S177" s="403"/>
      <c r="T177" s="402"/>
      <c r="U177" s="403"/>
      <c r="V177" s="402"/>
      <c r="W177" s="404"/>
      <c r="X177" s="403"/>
      <c r="Y177" s="183" t="str">
        <f t="shared" si="4"/>
        <v/>
      </c>
      <c r="Z177" s="183" t="str">
        <f t="shared" si="5"/>
        <v/>
      </c>
    </row>
    <row r="178" spans="1:26" ht="66" customHeight="1" x14ac:dyDescent="0.25">
      <c r="A178" s="411"/>
      <c r="B178" s="412"/>
      <c r="C178" s="412"/>
      <c r="D178" s="413"/>
      <c r="E178" s="405">
        <f>'MAPA RIESGOS GESTION'!Q180</f>
        <v>0</v>
      </c>
      <c r="F178" s="406"/>
      <c r="G178" s="406"/>
      <c r="H178" s="406"/>
      <c r="I178" s="407"/>
      <c r="J178" s="402"/>
      <c r="K178" s="403"/>
      <c r="L178" s="402"/>
      <c r="M178" s="403"/>
      <c r="N178" s="402"/>
      <c r="O178" s="403"/>
      <c r="P178" s="402"/>
      <c r="Q178" s="403"/>
      <c r="R178" s="402"/>
      <c r="S178" s="403"/>
      <c r="T178" s="402"/>
      <c r="U178" s="403"/>
      <c r="V178" s="402"/>
      <c r="W178" s="404"/>
      <c r="X178" s="403"/>
      <c r="Y178" s="183" t="str">
        <f t="shared" si="4"/>
        <v/>
      </c>
      <c r="Z178" s="183" t="str">
        <f t="shared" si="5"/>
        <v/>
      </c>
    </row>
    <row r="179" spans="1:26" ht="66" customHeight="1" x14ac:dyDescent="0.25">
      <c r="A179" s="411"/>
      <c r="B179" s="412"/>
      <c r="C179" s="412"/>
      <c r="D179" s="413"/>
      <c r="E179" s="405">
        <f>'MAPA RIESGOS GESTION'!Q181</f>
        <v>0</v>
      </c>
      <c r="F179" s="406"/>
      <c r="G179" s="406"/>
      <c r="H179" s="406"/>
      <c r="I179" s="407"/>
      <c r="J179" s="402"/>
      <c r="K179" s="403"/>
      <c r="L179" s="402"/>
      <c r="M179" s="403"/>
      <c r="N179" s="402"/>
      <c r="O179" s="403"/>
      <c r="P179" s="402"/>
      <c r="Q179" s="403"/>
      <c r="R179" s="402"/>
      <c r="S179" s="403"/>
      <c r="T179" s="402"/>
      <c r="U179" s="403"/>
      <c r="V179" s="402"/>
      <c r="W179" s="404"/>
      <c r="X179" s="403"/>
      <c r="Y179" s="183" t="str">
        <f t="shared" si="4"/>
        <v/>
      </c>
      <c r="Z179" s="183" t="str">
        <f t="shared" si="5"/>
        <v/>
      </c>
    </row>
    <row r="180" spans="1:26" ht="66" customHeight="1" x14ac:dyDescent="0.25">
      <c r="A180" s="411"/>
      <c r="B180" s="412"/>
      <c r="C180" s="412"/>
      <c r="D180" s="413"/>
      <c r="E180" s="405">
        <f>'MAPA RIESGOS GESTION'!Q182</f>
        <v>0</v>
      </c>
      <c r="F180" s="406"/>
      <c r="G180" s="406"/>
      <c r="H180" s="406"/>
      <c r="I180" s="407"/>
      <c r="J180" s="402"/>
      <c r="K180" s="403"/>
      <c r="L180" s="402"/>
      <c r="M180" s="403"/>
      <c r="N180" s="402"/>
      <c r="O180" s="403"/>
      <c r="P180" s="402"/>
      <c r="Q180" s="403"/>
      <c r="R180" s="402"/>
      <c r="S180" s="403"/>
      <c r="T180" s="402"/>
      <c r="U180" s="403"/>
      <c r="V180" s="402"/>
      <c r="W180" s="404"/>
      <c r="X180" s="403"/>
      <c r="Y180" s="183" t="str">
        <f t="shared" si="4"/>
        <v/>
      </c>
      <c r="Z180" s="183" t="str">
        <f t="shared" si="5"/>
        <v/>
      </c>
    </row>
    <row r="181" spans="1:26" ht="66" customHeight="1" x14ac:dyDescent="0.25">
      <c r="A181" s="411"/>
      <c r="B181" s="412"/>
      <c r="C181" s="412"/>
      <c r="D181" s="413"/>
      <c r="E181" s="405">
        <f>'MAPA RIESGOS GESTION'!Q183</f>
        <v>0</v>
      </c>
      <c r="F181" s="406"/>
      <c r="G181" s="406"/>
      <c r="H181" s="406"/>
      <c r="I181" s="407"/>
      <c r="J181" s="402"/>
      <c r="K181" s="403"/>
      <c r="L181" s="402"/>
      <c r="M181" s="403"/>
      <c r="N181" s="402"/>
      <c r="O181" s="403"/>
      <c r="P181" s="402"/>
      <c r="Q181" s="403"/>
      <c r="R181" s="402"/>
      <c r="S181" s="403"/>
      <c r="T181" s="402"/>
      <c r="U181" s="403"/>
      <c r="V181" s="402"/>
      <c r="W181" s="404"/>
      <c r="X181" s="403"/>
      <c r="Y181" s="183" t="str">
        <f t="shared" si="4"/>
        <v/>
      </c>
      <c r="Z181" s="183" t="str">
        <f t="shared" si="5"/>
        <v/>
      </c>
    </row>
    <row r="182" spans="1:26" ht="66" customHeight="1" x14ac:dyDescent="0.25">
      <c r="A182" s="411"/>
      <c r="B182" s="412"/>
      <c r="C182" s="412"/>
      <c r="D182" s="413"/>
      <c r="E182" s="405">
        <f>'MAPA RIESGOS GESTION'!Q184</f>
        <v>0</v>
      </c>
      <c r="F182" s="406"/>
      <c r="G182" s="406"/>
      <c r="H182" s="406"/>
      <c r="I182" s="407"/>
      <c r="J182" s="402"/>
      <c r="K182" s="403"/>
      <c r="L182" s="402"/>
      <c r="M182" s="403"/>
      <c r="N182" s="402"/>
      <c r="O182" s="403"/>
      <c r="P182" s="402"/>
      <c r="Q182" s="403"/>
      <c r="R182" s="402"/>
      <c r="S182" s="403"/>
      <c r="T182" s="402"/>
      <c r="U182" s="403"/>
      <c r="V182" s="402"/>
      <c r="W182" s="404"/>
      <c r="X182" s="403"/>
      <c r="Y182" s="183" t="str">
        <f t="shared" si="4"/>
        <v/>
      </c>
      <c r="Z182" s="183" t="str">
        <f t="shared" si="5"/>
        <v/>
      </c>
    </row>
    <row r="183" spans="1:26" ht="66" customHeight="1" x14ac:dyDescent="0.25">
      <c r="A183" s="414"/>
      <c r="B183" s="415"/>
      <c r="C183" s="415"/>
      <c r="D183" s="416"/>
      <c r="E183" s="405">
        <f>'MAPA RIESGOS GESTION'!Q185</f>
        <v>0</v>
      </c>
      <c r="F183" s="406"/>
      <c r="G183" s="406"/>
      <c r="H183" s="406"/>
      <c r="I183" s="407"/>
      <c r="J183" s="402"/>
      <c r="K183" s="403"/>
      <c r="L183" s="402"/>
      <c r="M183" s="403"/>
      <c r="N183" s="402"/>
      <c r="O183" s="403"/>
      <c r="P183" s="402"/>
      <c r="Q183" s="403"/>
      <c r="R183" s="402"/>
      <c r="S183" s="403"/>
      <c r="T183" s="402"/>
      <c r="U183" s="403"/>
      <c r="V183" s="402"/>
      <c r="W183" s="404"/>
      <c r="X183" s="403"/>
      <c r="Y183" s="183" t="str">
        <f t="shared" si="4"/>
        <v/>
      </c>
      <c r="Z183" s="183" t="str">
        <f t="shared" si="5"/>
        <v/>
      </c>
    </row>
    <row r="184" spans="1:26" ht="66" customHeight="1" x14ac:dyDescent="0.25">
      <c r="A184" s="408">
        <f>'MAPA RIESGOS GESTION'!E186</f>
        <v>0</v>
      </c>
      <c r="B184" s="409"/>
      <c r="C184" s="409"/>
      <c r="D184" s="410"/>
      <c r="E184" s="405">
        <f>'MAPA RIESGOS GESTION'!Q186</f>
        <v>0</v>
      </c>
      <c r="F184" s="406"/>
      <c r="G184" s="406"/>
      <c r="H184" s="406"/>
      <c r="I184" s="407"/>
      <c r="J184" s="402"/>
      <c r="K184" s="403"/>
      <c r="L184" s="402"/>
      <c r="M184" s="403"/>
      <c r="N184" s="402"/>
      <c r="O184" s="403"/>
      <c r="P184" s="402"/>
      <c r="Q184" s="403"/>
      <c r="R184" s="402"/>
      <c r="S184" s="403"/>
      <c r="T184" s="402"/>
      <c r="U184" s="403"/>
      <c r="V184" s="402"/>
      <c r="W184" s="404"/>
      <c r="X184" s="403"/>
      <c r="Y184" s="183" t="str">
        <f t="shared" si="4"/>
        <v/>
      </c>
      <c r="Z184" s="183" t="str">
        <f t="shared" si="5"/>
        <v/>
      </c>
    </row>
    <row r="185" spans="1:26" ht="66" customHeight="1" x14ac:dyDescent="0.25">
      <c r="A185" s="411"/>
      <c r="B185" s="412"/>
      <c r="C185" s="412"/>
      <c r="D185" s="413"/>
      <c r="E185" s="405">
        <f>'MAPA RIESGOS GESTION'!Q187</f>
        <v>0</v>
      </c>
      <c r="F185" s="406"/>
      <c r="G185" s="406"/>
      <c r="H185" s="406"/>
      <c r="I185" s="407"/>
      <c r="J185" s="402"/>
      <c r="K185" s="403"/>
      <c r="L185" s="402"/>
      <c r="M185" s="403"/>
      <c r="N185" s="402"/>
      <c r="O185" s="403"/>
      <c r="P185" s="402"/>
      <c r="Q185" s="403"/>
      <c r="R185" s="402"/>
      <c r="S185" s="403"/>
      <c r="T185" s="402"/>
      <c r="U185" s="403"/>
      <c r="V185" s="402"/>
      <c r="W185" s="404"/>
      <c r="X185" s="403"/>
      <c r="Y185" s="183" t="str">
        <f t="shared" si="4"/>
        <v/>
      </c>
      <c r="Z185" s="183" t="str">
        <f t="shared" si="5"/>
        <v/>
      </c>
    </row>
    <row r="186" spans="1:26" ht="66" customHeight="1" x14ac:dyDescent="0.25">
      <c r="A186" s="411"/>
      <c r="B186" s="412"/>
      <c r="C186" s="412"/>
      <c r="D186" s="413"/>
      <c r="E186" s="405">
        <f>'MAPA RIESGOS GESTION'!Q188</f>
        <v>0</v>
      </c>
      <c r="F186" s="406"/>
      <c r="G186" s="406"/>
      <c r="H186" s="406"/>
      <c r="I186" s="407"/>
      <c r="J186" s="402"/>
      <c r="K186" s="403"/>
      <c r="L186" s="402"/>
      <c r="M186" s="403"/>
      <c r="N186" s="402"/>
      <c r="O186" s="403"/>
      <c r="P186" s="402"/>
      <c r="Q186" s="403"/>
      <c r="R186" s="402"/>
      <c r="S186" s="403"/>
      <c r="T186" s="402"/>
      <c r="U186" s="403"/>
      <c r="V186" s="402"/>
      <c r="W186" s="404"/>
      <c r="X186" s="403"/>
      <c r="Y186" s="183" t="str">
        <f t="shared" si="4"/>
        <v/>
      </c>
      <c r="Z186" s="183" t="str">
        <f t="shared" si="5"/>
        <v/>
      </c>
    </row>
    <row r="187" spans="1:26" ht="66" customHeight="1" x14ac:dyDescent="0.25">
      <c r="A187" s="411"/>
      <c r="B187" s="412"/>
      <c r="C187" s="412"/>
      <c r="D187" s="413"/>
      <c r="E187" s="405">
        <f>'MAPA RIESGOS GESTION'!Q189</f>
        <v>0</v>
      </c>
      <c r="F187" s="406"/>
      <c r="G187" s="406"/>
      <c r="H187" s="406"/>
      <c r="I187" s="407"/>
      <c r="J187" s="402"/>
      <c r="K187" s="403"/>
      <c r="L187" s="402"/>
      <c r="M187" s="403"/>
      <c r="N187" s="402"/>
      <c r="O187" s="403"/>
      <c r="P187" s="402"/>
      <c r="Q187" s="403"/>
      <c r="R187" s="402"/>
      <c r="S187" s="403"/>
      <c r="T187" s="402"/>
      <c r="U187" s="403"/>
      <c r="V187" s="402"/>
      <c r="W187" s="404"/>
      <c r="X187" s="403"/>
      <c r="Y187" s="183" t="str">
        <f t="shared" si="4"/>
        <v/>
      </c>
      <c r="Z187" s="183" t="str">
        <f t="shared" si="5"/>
        <v/>
      </c>
    </row>
    <row r="188" spans="1:26" ht="66" customHeight="1" x14ac:dyDescent="0.25">
      <c r="A188" s="411"/>
      <c r="B188" s="412"/>
      <c r="C188" s="412"/>
      <c r="D188" s="413"/>
      <c r="E188" s="405">
        <f>'MAPA RIESGOS GESTION'!Q190</f>
        <v>0</v>
      </c>
      <c r="F188" s="406"/>
      <c r="G188" s="406"/>
      <c r="H188" s="406"/>
      <c r="I188" s="407"/>
      <c r="J188" s="402"/>
      <c r="K188" s="403"/>
      <c r="L188" s="402"/>
      <c r="M188" s="403"/>
      <c r="N188" s="402"/>
      <c r="O188" s="403"/>
      <c r="P188" s="402"/>
      <c r="Q188" s="403"/>
      <c r="R188" s="402"/>
      <c r="S188" s="403"/>
      <c r="T188" s="402"/>
      <c r="U188" s="403"/>
      <c r="V188" s="402"/>
      <c r="W188" s="404"/>
      <c r="X188" s="403"/>
      <c r="Y188" s="183" t="str">
        <f t="shared" si="4"/>
        <v/>
      </c>
      <c r="Z188" s="183" t="str">
        <f t="shared" si="5"/>
        <v/>
      </c>
    </row>
    <row r="189" spans="1:26" ht="66" customHeight="1" x14ac:dyDescent="0.25">
      <c r="A189" s="411"/>
      <c r="B189" s="412"/>
      <c r="C189" s="412"/>
      <c r="D189" s="413"/>
      <c r="E189" s="405">
        <f>'MAPA RIESGOS GESTION'!Q191</f>
        <v>0</v>
      </c>
      <c r="F189" s="406"/>
      <c r="G189" s="406"/>
      <c r="H189" s="406"/>
      <c r="I189" s="407"/>
      <c r="J189" s="402"/>
      <c r="K189" s="403"/>
      <c r="L189" s="402"/>
      <c r="M189" s="403"/>
      <c r="N189" s="402"/>
      <c r="O189" s="403"/>
      <c r="P189" s="402"/>
      <c r="Q189" s="403"/>
      <c r="R189" s="402"/>
      <c r="S189" s="403"/>
      <c r="T189" s="402"/>
      <c r="U189" s="403"/>
      <c r="V189" s="402"/>
      <c r="W189" s="404"/>
      <c r="X189" s="403"/>
      <c r="Y189" s="183" t="str">
        <f t="shared" si="4"/>
        <v/>
      </c>
      <c r="Z189" s="183" t="str">
        <f t="shared" si="5"/>
        <v/>
      </c>
    </row>
    <row r="190" spans="1:26" ht="66" customHeight="1" x14ac:dyDescent="0.25">
      <c r="A190" s="411"/>
      <c r="B190" s="412"/>
      <c r="C190" s="412"/>
      <c r="D190" s="413"/>
      <c r="E190" s="405">
        <f>'MAPA RIESGOS GESTION'!Q192</f>
        <v>0</v>
      </c>
      <c r="F190" s="406"/>
      <c r="G190" s="406"/>
      <c r="H190" s="406"/>
      <c r="I190" s="407"/>
      <c r="J190" s="402"/>
      <c r="K190" s="403"/>
      <c r="L190" s="402"/>
      <c r="M190" s="403"/>
      <c r="N190" s="402"/>
      <c r="O190" s="403"/>
      <c r="P190" s="402"/>
      <c r="Q190" s="403"/>
      <c r="R190" s="402"/>
      <c r="S190" s="403"/>
      <c r="T190" s="402"/>
      <c r="U190" s="403"/>
      <c r="V190" s="402"/>
      <c r="W190" s="404"/>
      <c r="X190" s="403"/>
      <c r="Y190" s="183" t="str">
        <f t="shared" si="4"/>
        <v/>
      </c>
      <c r="Z190" s="183" t="str">
        <f t="shared" si="5"/>
        <v/>
      </c>
    </row>
    <row r="191" spans="1:26" ht="66" customHeight="1" x14ac:dyDescent="0.25">
      <c r="A191" s="411"/>
      <c r="B191" s="412"/>
      <c r="C191" s="412"/>
      <c r="D191" s="413"/>
      <c r="E191" s="405">
        <f>'MAPA RIESGOS GESTION'!Q193</f>
        <v>0</v>
      </c>
      <c r="F191" s="406"/>
      <c r="G191" s="406"/>
      <c r="H191" s="406"/>
      <c r="I191" s="407"/>
      <c r="J191" s="402"/>
      <c r="K191" s="403"/>
      <c r="L191" s="402"/>
      <c r="M191" s="403"/>
      <c r="N191" s="402"/>
      <c r="O191" s="403"/>
      <c r="P191" s="402"/>
      <c r="Q191" s="403"/>
      <c r="R191" s="402"/>
      <c r="S191" s="403"/>
      <c r="T191" s="402"/>
      <c r="U191" s="403"/>
      <c r="V191" s="402"/>
      <c r="W191" s="404"/>
      <c r="X191" s="403"/>
      <c r="Y191" s="183" t="str">
        <f t="shared" si="4"/>
        <v/>
      </c>
      <c r="Z191" s="183" t="str">
        <f t="shared" si="5"/>
        <v/>
      </c>
    </row>
    <row r="192" spans="1:26" ht="66" customHeight="1" x14ac:dyDescent="0.25">
      <c r="A192" s="411"/>
      <c r="B192" s="412"/>
      <c r="C192" s="412"/>
      <c r="D192" s="413"/>
      <c r="E192" s="405">
        <f>'MAPA RIESGOS GESTION'!Q194</f>
        <v>0</v>
      </c>
      <c r="F192" s="406"/>
      <c r="G192" s="406"/>
      <c r="H192" s="406"/>
      <c r="I192" s="407"/>
      <c r="J192" s="402"/>
      <c r="K192" s="403"/>
      <c r="L192" s="402"/>
      <c r="M192" s="403"/>
      <c r="N192" s="402"/>
      <c r="O192" s="403"/>
      <c r="P192" s="402"/>
      <c r="Q192" s="403"/>
      <c r="R192" s="402"/>
      <c r="S192" s="403"/>
      <c r="T192" s="402"/>
      <c r="U192" s="403"/>
      <c r="V192" s="402"/>
      <c r="W192" s="404"/>
      <c r="X192" s="403"/>
      <c r="Y192" s="183" t="str">
        <f t="shared" si="4"/>
        <v/>
      </c>
      <c r="Z192" s="183" t="str">
        <f t="shared" si="5"/>
        <v/>
      </c>
    </row>
    <row r="193" spans="1:26" ht="66" customHeight="1" x14ac:dyDescent="0.25">
      <c r="A193" s="411"/>
      <c r="B193" s="412"/>
      <c r="C193" s="412"/>
      <c r="D193" s="413"/>
      <c r="E193" s="405">
        <f>'MAPA RIESGOS GESTION'!Q195</f>
        <v>0</v>
      </c>
      <c r="F193" s="406"/>
      <c r="G193" s="406"/>
      <c r="H193" s="406"/>
      <c r="I193" s="407"/>
      <c r="J193" s="402"/>
      <c r="K193" s="403"/>
      <c r="L193" s="402"/>
      <c r="M193" s="403"/>
      <c r="N193" s="402"/>
      <c r="O193" s="403"/>
      <c r="P193" s="402"/>
      <c r="Q193" s="403"/>
      <c r="R193" s="402"/>
      <c r="S193" s="403"/>
      <c r="T193" s="402"/>
      <c r="U193" s="403"/>
      <c r="V193" s="402"/>
      <c r="W193" s="404"/>
      <c r="X193" s="403"/>
      <c r="Y193" s="183" t="str">
        <f t="shared" si="4"/>
        <v/>
      </c>
      <c r="Z193" s="183" t="str">
        <f t="shared" si="5"/>
        <v/>
      </c>
    </row>
    <row r="194" spans="1:26" ht="66" customHeight="1" x14ac:dyDescent="0.25">
      <c r="A194" s="411"/>
      <c r="B194" s="412"/>
      <c r="C194" s="412"/>
      <c r="D194" s="413"/>
      <c r="E194" s="405">
        <f>'MAPA RIESGOS GESTION'!Q196</f>
        <v>0</v>
      </c>
      <c r="F194" s="406"/>
      <c r="G194" s="406"/>
      <c r="H194" s="406"/>
      <c r="I194" s="407"/>
      <c r="J194" s="402"/>
      <c r="K194" s="403"/>
      <c r="L194" s="402"/>
      <c r="M194" s="403"/>
      <c r="N194" s="402"/>
      <c r="O194" s="403"/>
      <c r="P194" s="402"/>
      <c r="Q194" s="403"/>
      <c r="R194" s="402"/>
      <c r="S194" s="403"/>
      <c r="T194" s="402"/>
      <c r="U194" s="403"/>
      <c r="V194" s="402"/>
      <c r="W194" s="404"/>
      <c r="X194" s="403"/>
      <c r="Y194" s="183" t="str">
        <f t="shared" si="4"/>
        <v/>
      </c>
      <c r="Z194" s="183" t="str">
        <f t="shared" si="5"/>
        <v/>
      </c>
    </row>
    <row r="195" spans="1:26" ht="66" customHeight="1" x14ac:dyDescent="0.25">
      <c r="A195" s="411"/>
      <c r="B195" s="412"/>
      <c r="C195" s="412"/>
      <c r="D195" s="413"/>
      <c r="E195" s="405">
        <f>'MAPA RIESGOS GESTION'!Q197</f>
        <v>0</v>
      </c>
      <c r="F195" s="406"/>
      <c r="G195" s="406"/>
      <c r="H195" s="406"/>
      <c r="I195" s="407"/>
      <c r="J195" s="402"/>
      <c r="K195" s="403"/>
      <c r="L195" s="402"/>
      <c r="M195" s="403"/>
      <c r="N195" s="402"/>
      <c r="O195" s="403"/>
      <c r="P195" s="402"/>
      <c r="Q195" s="403"/>
      <c r="R195" s="402"/>
      <c r="S195" s="403"/>
      <c r="T195" s="402"/>
      <c r="U195" s="403"/>
      <c r="V195" s="402"/>
      <c r="W195" s="404"/>
      <c r="X195" s="403"/>
      <c r="Y195" s="183" t="str">
        <f t="shared" si="4"/>
        <v/>
      </c>
      <c r="Z195" s="183" t="str">
        <f t="shared" si="5"/>
        <v/>
      </c>
    </row>
    <row r="196" spans="1:26" ht="66" customHeight="1" x14ac:dyDescent="0.25">
      <c r="A196" s="411"/>
      <c r="B196" s="412"/>
      <c r="C196" s="412"/>
      <c r="D196" s="413"/>
      <c r="E196" s="405">
        <f>'MAPA RIESGOS GESTION'!Q198</f>
        <v>0</v>
      </c>
      <c r="F196" s="406"/>
      <c r="G196" s="406"/>
      <c r="H196" s="406"/>
      <c r="I196" s="407"/>
      <c r="J196" s="402"/>
      <c r="K196" s="403"/>
      <c r="L196" s="402"/>
      <c r="M196" s="403"/>
      <c r="N196" s="402"/>
      <c r="O196" s="403"/>
      <c r="P196" s="402"/>
      <c r="Q196" s="403"/>
      <c r="R196" s="402"/>
      <c r="S196" s="403"/>
      <c r="T196" s="402"/>
      <c r="U196" s="403"/>
      <c r="V196" s="402"/>
      <c r="W196" s="404"/>
      <c r="X196" s="403"/>
      <c r="Y196" s="183" t="str">
        <f t="shared" si="4"/>
        <v/>
      </c>
      <c r="Z196" s="183" t="str">
        <f t="shared" si="5"/>
        <v/>
      </c>
    </row>
    <row r="197" spans="1:26" ht="66" customHeight="1" x14ac:dyDescent="0.25">
      <c r="A197" s="411"/>
      <c r="B197" s="412"/>
      <c r="C197" s="412"/>
      <c r="D197" s="413"/>
      <c r="E197" s="405">
        <f>'MAPA RIESGOS GESTION'!Q199</f>
        <v>0</v>
      </c>
      <c r="F197" s="406"/>
      <c r="G197" s="406"/>
      <c r="H197" s="406"/>
      <c r="I197" s="407"/>
      <c r="J197" s="402"/>
      <c r="K197" s="403"/>
      <c r="L197" s="402"/>
      <c r="M197" s="403"/>
      <c r="N197" s="402"/>
      <c r="O197" s="403"/>
      <c r="P197" s="402"/>
      <c r="Q197" s="403"/>
      <c r="R197" s="402"/>
      <c r="S197" s="403"/>
      <c r="T197" s="402"/>
      <c r="U197" s="403"/>
      <c r="V197" s="402"/>
      <c r="W197" s="404"/>
      <c r="X197" s="403"/>
      <c r="Y197" s="183" t="str">
        <f t="shared" si="4"/>
        <v/>
      </c>
      <c r="Z197" s="183" t="str">
        <f t="shared" si="5"/>
        <v/>
      </c>
    </row>
    <row r="198" spans="1:26" ht="66" customHeight="1" x14ac:dyDescent="0.25">
      <c r="A198" s="411"/>
      <c r="B198" s="412"/>
      <c r="C198" s="412"/>
      <c r="D198" s="413"/>
      <c r="E198" s="405">
        <f>'MAPA RIESGOS GESTION'!Q200</f>
        <v>0</v>
      </c>
      <c r="F198" s="406"/>
      <c r="G198" s="406"/>
      <c r="H198" s="406"/>
      <c r="I198" s="407"/>
      <c r="J198" s="402"/>
      <c r="K198" s="403"/>
      <c r="L198" s="402"/>
      <c r="M198" s="403"/>
      <c r="N198" s="402"/>
      <c r="O198" s="403"/>
      <c r="P198" s="402"/>
      <c r="Q198" s="403"/>
      <c r="R198" s="402"/>
      <c r="S198" s="403"/>
      <c r="T198" s="402"/>
      <c r="U198" s="403"/>
      <c r="V198" s="402"/>
      <c r="W198" s="404"/>
      <c r="X198" s="403"/>
      <c r="Y198" s="183" t="str">
        <f t="shared" si="4"/>
        <v/>
      </c>
      <c r="Z198" s="183" t="str">
        <f t="shared" si="5"/>
        <v/>
      </c>
    </row>
    <row r="199" spans="1:26" ht="66" customHeight="1" x14ac:dyDescent="0.25">
      <c r="A199" s="414"/>
      <c r="B199" s="415"/>
      <c r="C199" s="415"/>
      <c r="D199" s="416"/>
      <c r="E199" s="405">
        <f>'MAPA RIESGOS GESTION'!Q201</f>
        <v>0</v>
      </c>
      <c r="F199" s="406"/>
      <c r="G199" s="406"/>
      <c r="H199" s="406"/>
      <c r="I199" s="407"/>
      <c r="J199" s="402"/>
      <c r="K199" s="403"/>
      <c r="L199" s="402"/>
      <c r="M199" s="403"/>
      <c r="N199" s="402"/>
      <c r="O199" s="403"/>
      <c r="P199" s="402"/>
      <c r="Q199" s="403"/>
      <c r="R199" s="402"/>
      <c r="S199" s="403"/>
      <c r="T199" s="402"/>
      <c r="U199" s="403"/>
      <c r="V199" s="402"/>
      <c r="W199" s="404"/>
      <c r="X199" s="403"/>
      <c r="Y199" s="183" t="str">
        <f t="shared" si="4"/>
        <v/>
      </c>
      <c r="Z199" s="183" t="str">
        <f t="shared" si="5"/>
        <v/>
      </c>
    </row>
    <row r="200" spans="1:26" ht="66" customHeight="1" x14ac:dyDescent="0.25">
      <c r="A200" s="408">
        <f>'MAPA RIESGOS GESTION'!E202</f>
        <v>0</v>
      </c>
      <c r="B200" s="409"/>
      <c r="C200" s="409"/>
      <c r="D200" s="410"/>
      <c r="E200" s="405">
        <f>'MAPA RIESGOS GESTION'!Q202</f>
        <v>0</v>
      </c>
      <c r="F200" s="406"/>
      <c r="G200" s="406"/>
      <c r="H200" s="406"/>
      <c r="I200" s="407"/>
      <c r="J200" s="402"/>
      <c r="K200" s="403"/>
      <c r="L200" s="402"/>
      <c r="M200" s="403"/>
      <c r="N200" s="402"/>
      <c r="O200" s="403"/>
      <c r="P200" s="402"/>
      <c r="Q200" s="403"/>
      <c r="R200" s="402"/>
      <c r="S200" s="403"/>
      <c r="T200" s="402"/>
      <c r="U200" s="403"/>
      <c r="V200" s="402"/>
      <c r="W200" s="404"/>
      <c r="X200" s="403"/>
      <c r="Y200" s="183" t="str">
        <f t="shared" si="4"/>
        <v/>
      </c>
      <c r="Z200" s="183" t="str">
        <f t="shared" si="5"/>
        <v/>
      </c>
    </row>
    <row r="201" spans="1:26" ht="66" customHeight="1" x14ac:dyDescent="0.25">
      <c r="A201" s="411"/>
      <c r="B201" s="412"/>
      <c r="C201" s="412"/>
      <c r="D201" s="413"/>
      <c r="E201" s="405">
        <f>'MAPA RIESGOS GESTION'!Q203</f>
        <v>0</v>
      </c>
      <c r="F201" s="406"/>
      <c r="G201" s="406"/>
      <c r="H201" s="406"/>
      <c r="I201" s="407"/>
      <c r="J201" s="402"/>
      <c r="K201" s="403"/>
      <c r="L201" s="402"/>
      <c r="M201" s="403"/>
      <c r="N201" s="402"/>
      <c r="O201" s="403"/>
      <c r="P201" s="402"/>
      <c r="Q201" s="403"/>
      <c r="R201" s="402"/>
      <c r="S201" s="403"/>
      <c r="T201" s="402"/>
      <c r="U201" s="403"/>
      <c r="V201" s="402"/>
      <c r="W201" s="404"/>
      <c r="X201" s="403"/>
      <c r="Y201" s="183" t="str">
        <f t="shared" si="4"/>
        <v/>
      </c>
      <c r="Z201" s="183" t="str">
        <f t="shared" si="5"/>
        <v/>
      </c>
    </row>
    <row r="202" spans="1:26" ht="66" customHeight="1" x14ac:dyDescent="0.25">
      <c r="A202" s="411"/>
      <c r="B202" s="412"/>
      <c r="C202" s="412"/>
      <c r="D202" s="413"/>
      <c r="E202" s="405">
        <f>'MAPA RIESGOS GESTION'!Q204</f>
        <v>0</v>
      </c>
      <c r="F202" s="406"/>
      <c r="G202" s="406"/>
      <c r="H202" s="406"/>
      <c r="I202" s="407"/>
      <c r="J202" s="402"/>
      <c r="K202" s="403"/>
      <c r="L202" s="402"/>
      <c r="M202" s="403"/>
      <c r="N202" s="402"/>
      <c r="O202" s="403"/>
      <c r="P202" s="402"/>
      <c r="Q202" s="403"/>
      <c r="R202" s="402"/>
      <c r="S202" s="403"/>
      <c r="T202" s="402"/>
      <c r="U202" s="403"/>
      <c r="V202" s="402"/>
      <c r="W202" s="404"/>
      <c r="X202" s="403"/>
      <c r="Y202" s="183" t="str">
        <f t="shared" si="4"/>
        <v/>
      </c>
      <c r="Z202" s="183" t="str">
        <f t="shared" si="5"/>
        <v/>
      </c>
    </row>
    <row r="203" spans="1:26" ht="66" customHeight="1" x14ac:dyDescent="0.25">
      <c r="A203" s="411"/>
      <c r="B203" s="412"/>
      <c r="C203" s="412"/>
      <c r="D203" s="413"/>
      <c r="E203" s="405">
        <f>'MAPA RIESGOS GESTION'!Q205</f>
        <v>0</v>
      </c>
      <c r="F203" s="406"/>
      <c r="G203" s="406"/>
      <c r="H203" s="406"/>
      <c r="I203" s="407"/>
      <c r="J203" s="402"/>
      <c r="K203" s="403"/>
      <c r="L203" s="402"/>
      <c r="M203" s="403"/>
      <c r="N203" s="402"/>
      <c r="O203" s="403"/>
      <c r="P203" s="402"/>
      <c r="Q203" s="403"/>
      <c r="R203" s="402"/>
      <c r="S203" s="403"/>
      <c r="T203" s="402"/>
      <c r="U203" s="403"/>
      <c r="V203" s="402"/>
      <c r="W203" s="404"/>
      <c r="X203" s="403"/>
      <c r="Y203" s="183" t="str">
        <f t="shared" si="4"/>
        <v/>
      </c>
      <c r="Z203" s="183" t="str">
        <f t="shared" si="5"/>
        <v/>
      </c>
    </row>
    <row r="204" spans="1:26" ht="66" customHeight="1" x14ac:dyDescent="0.25">
      <c r="A204" s="411"/>
      <c r="B204" s="412"/>
      <c r="C204" s="412"/>
      <c r="D204" s="413"/>
      <c r="E204" s="405">
        <f>'MAPA RIESGOS GESTION'!Q206</f>
        <v>0</v>
      </c>
      <c r="F204" s="406"/>
      <c r="G204" s="406"/>
      <c r="H204" s="406"/>
      <c r="I204" s="407"/>
      <c r="J204" s="402"/>
      <c r="K204" s="403"/>
      <c r="L204" s="402"/>
      <c r="M204" s="403"/>
      <c r="N204" s="402"/>
      <c r="O204" s="403"/>
      <c r="P204" s="402"/>
      <c r="Q204" s="403"/>
      <c r="R204" s="402"/>
      <c r="S204" s="403"/>
      <c r="T204" s="402"/>
      <c r="U204" s="403"/>
      <c r="V204" s="402"/>
      <c r="W204" s="404"/>
      <c r="X204" s="403"/>
      <c r="Y204" s="183" t="str">
        <f t="shared" si="4"/>
        <v/>
      </c>
      <c r="Z204" s="183" t="str">
        <f t="shared" si="5"/>
        <v/>
      </c>
    </row>
    <row r="205" spans="1:26" ht="66" customHeight="1" x14ac:dyDescent="0.25">
      <c r="A205" s="411"/>
      <c r="B205" s="412"/>
      <c r="C205" s="412"/>
      <c r="D205" s="413"/>
      <c r="E205" s="405">
        <f>'MAPA RIESGOS GESTION'!Q207</f>
        <v>0</v>
      </c>
      <c r="F205" s="406"/>
      <c r="G205" s="406"/>
      <c r="H205" s="406"/>
      <c r="I205" s="407"/>
      <c r="J205" s="402"/>
      <c r="K205" s="403"/>
      <c r="L205" s="402"/>
      <c r="M205" s="403"/>
      <c r="N205" s="402"/>
      <c r="O205" s="403"/>
      <c r="P205" s="402"/>
      <c r="Q205" s="403"/>
      <c r="R205" s="402"/>
      <c r="S205" s="403"/>
      <c r="T205" s="402"/>
      <c r="U205" s="403"/>
      <c r="V205" s="402"/>
      <c r="W205" s="404"/>
      <c r="X205" s="403"/>
      <c r="Y205" s="183" t="str">
        <f t="shared" ref="Y205:Y215" si="6">IF(AND(J205="",L205="",N205="",P205="",R205="",T205="",V205=""),"",SUM(J205:X205))</f>
        <v/>
      </c>
      <c r="Z205" s="183" t="str">
        <f t="shared" ref="Z205:Z231" si="7">IF(Y205="","",IF(Y205&gt;=96,"Fuerte",IF(Y205&gt;=86,"Moderado",IF(Y205&gt;=0,"Débil",""))))</f>
        <v/>
      </c>
    </row>
    <row r="206" spans="1:26" ht="66" customHeight="1" x14ac:dyDescent="0.25">
      <c r="A206" s="411"/>
      <c r="B206" s="412"/>
      <c r="C206" s="412"/>
      <c r="D206" s="413"/>
      <c r="E206" s="405">
        <f>'MAPA RIESGOS GESTION'!Q208</f>
        <v>0</v>
      </c>
      <c r="F206" s="406"/>
      <c r="G206" s="406"/>
      <c r="H206" s="406"/>
      <c r="I206" s="407"/>
      <c r="J206" s="402"/>
      <c r="K206" s="403"/>
      <c r="L206" s="402"/>
      <c r="M206" s="403"/>
      <c r="N206" s="402"/>
      <c r="O206" s="403"/>
      <c r="P206" s="402"/>
      <c r="Q206" s="403"/>
      <c r="R206" s="402"/>
      <c r="S206" s="403"/>
      <c r="T206" s="402"/>
      <c r="U206" s="403"/>
      <c r="V206" s="402"/>
      <c r="W206" s="404"/>
      <c r="X206" s="403"/>
      <c r="Y206" s="183" t="str">
        <f t="shared" si="6"/>
        <v/>
      </c>
      <c r="Z206" s="183" t="str">
        <f t="shared" si="7"/>
        <v/>
      </c>
    </row>
    <row r="207" spans="1:26" ht="66" customHeight="1" x14ac:dyDescent="0.25">
      <c r="A207" s="411"/>
      <c r="B207" s="412"/>
      <c r="C207" s="412"/>
      <c r="D207" s="413"/>
      <c r="E207" s="405">
        <f>'MAPA RIESGOS GESTION'!Q209</f>
        <v>0</v>
      </c>
      <c r="F207" s="406"/>
      <c r="G207" s="406"/>
      <c r="H207" s="406"/>
      <c r="I207" s="407"/>
      <c r="J207" s="402"/>
      <c r="K207" s="403"/>
      <c r="L207" s="402"/>
      <c r="M207" s="403"/>
      <c r="N207" s="402"/>
      <c r="O207" s="403"/>
      <c r="P207" s="402"/>
      <c r="Q207" s="403"/>
      <c r="R207" s="402"/>
      <c r="S207" s="403"/>
      <c r="T207" s="402"/>
      <c r="U207" s="403"/>
      <c r="V207" s="402"/>
      <c r="W207" s="404"/>
      <c r="X207" s="403"/>
      <c r="Y207" s="183" t="str">
        <f t="shared" si="6"/>
        <v/>
      </c>
      <c r="Z207" s="183" t="str">
        <f t="shared" si="7"/>
        <v/>
      </c>
    </row>
    <row r="208" spans="1:26" ht="66" customHeight="1" x14ac:dyDescent="0.25">
      <c r="A208" s="411"/>
      <c r="B208" s="412"/>
      <c r="C208" s="412"/>
      <c r="D208" s="413"/>
      <c r="E208" s="405">
        <f>'MAPA RIESGOS GESTION'!Q210</f>
        <v>0</v>
      </c>
      <c r="F208" s="406"/>
      <c r="G208" s="406"/>
      <c r="H208" s="406"/>
      <c r="I208" s="407"/>
      <c r="J208" s="402"/>
      <c r="K208" s="403"/>
      <c r="L208" s="402"/>
      <c r="M208" s="403"/>
      <c r="N208" s="402"/>
      <c r="O208" s="403"/>
      <c r="P208" s="402"/>
      <c r="Q208" s="403"/>
      <c r="R208" s="402"/>
      <c r="S208" s="403"/>
      <c r="T208" s="402"/>
      <c r="U208" s="403"/>
      <c r="V208" s="402"/>
      <c r="W208" s="404"/>
      <c r="X208" s="403"/>
      <c r="Y208" s="183" t="str">
        <f t="shared" si="6"/>
        <v/>
      </c>
      <c r="Z208" s="183" t="str">
        <f t="shared" si="7"/>
        <v/>
      </c>
    </row>
    <row r="209" spans="1:26" ht="66" customHeight="1" x14ac:dyDescent="0.25">
      <c r="A209" s="411"/>
      <c r="B209" s="412"/>
      <c r="C209" s="412"/>
      <c r="D209" s="413"/>
      <c r="E209" s="405">
        <f>'MAPA RIESGOS GESTION'!Q211</f>
        <v>0</v>
      </c>
      <c r="F209" s="406"/>
      <c r="G209" s="406"/>
      <c r="H209" s="406"/>
      <c r="I209" s="407"/>
      <c r="J209" s="402"/>
      <c r="K209" s="403"/>
      <c r="L209" s="402"/>
      <c r="M209" s="403"/>
      <c r="N209" s="402"/>
      <c r="O209" s="403"/>
      <c r="P209" s="402"/>
      <c r="Q209" s="403"/>
      <c r="R209" s="402"/>
      <c r="S209" s="403"/>
      <c r="T209" s="402"/>
      <c r="U209" s="403"/>
      <c r="V209" s="402"/>
      <c r="W209" s="404"/>
      <c r="X209" s="403"/>
      <c r="Y209" s="183" t="str">
        <f t="shared" si="6"/>
        <v/>
      </c>
      <c r="Z209" s="183" t="str">
        <f t="shared" si="7"/>
        <v/>
      </c>
    </row>
    <row r="210" spans="1:26" ht="66" customHeight="1" x14ac:dyDescent="0.25">
      <c r="A210" s="411"/>
      <c r="B210" s="412"/>
      <c r="C210" s="412"/>
      <c r="D210" s="413"/>
      <c r="E210" s="405">
        <f>'MAPA RIESGOS GESTION'!Q212</f>
        <v>0</v>
      </c>
      <c r="F210" s="406"/>
      <c r="G210" s="406"/>
      <c r="H210" s="406"/>
      <c r="I210" s="407"/>
      <c r="J210" s="402"/>
      <c r="K210" s="403"/>
      <c r="L210" s="402"/>
      <c r="M210" s="403"/>
      <c r="N210" s="402"/>
      <c r="O210" s="403"/>
      <c r="P210" s="402"/>
      <c r="Q210" s="403"/>
      <c r="R210" s="402"/>
      <c r="S210" s="403"/>
      <c r="T210" s="402"/>
      <c r="U210" s="403"/>
      <c r="V210" s="402"/>
      <c r="W210" s="404"/>
      <c r="X210" s="403"/>
      <c r="Y210" s="183" t="str">
        <f t="shared" si="6"/>
        <v/>
      </c>
      <c r="Z210" s="183" t="str">
        <f t="shared" si="7"/>
        <v/>
      </c>
    </row>
    <row r="211" spans="1:26" ht="66" customHeight="1" x14ac:dyDescent="0.25">
      <c r="A211" s="411"/>
      <c r="B211" s="412"/>
      <c r="C211" s="412"/>
      <c r="D211" s="413"/>
      <c r="E211" s="405">
        <f>'MAPA RIESGOS GESTION'!Q213</f>
        <v>0</v>
      </c>
      <c r="F211" s="406"/>
      <c r="G211" s="406"/>
      <c r="H211" s="406"/>
      <c r="I211" s="407"/>
      <c r="J211" s="402"/>
      <c r="K211" s="403"/>
      <c r="L211" s="402"/>
      <c r="M211" s="403"/>
      <c r="N211" s="402"/>
      <c r="O211" s="403"/>
      <c r="P211" s="402"/>
      <c r="Q211" s="403"/>
      <c r="R211" s="402"/>
      <c r="S211" s="403"/>
      <c r="T211" s="402"/>
      <c r="U211" s="403"/>
      <c r="V211" s="402"/>
      <c r="W211" s="404"/>
      <c r="X211" s="403"/>
      <c r="Y211" s="183" t="str">
        <f t="shared" si="6"/>
        <v/>
      </c>
      <c r="Z211" s="183" t="str">
        <f t="shared" si="7"/>
        <v/>
      </c>
    </row>
    <row r="212" spans="1:26" ht="66" customHeight="1" x14ac:dyDescent="0.25">
      <c r="A212" s="411"/>
      <c r="B212" s="412"/>
      <c r="C212" s="412"/>
      <c r="D212" s="413"/>
      <c r="E212" s="405">
        <f>'MAPA RIESGOS GESTION'!Q214</f>
        <v>0</v>
      </c>
      <c r="F212" s="406"/>
      <c r="G212" s="406"/>
      <c r="H212" s="406"/>
      <c r="I212" s="407"/>
      <c r="J212" s="402"/>
      <c r="K212" s="403"/>
      <c r="L212" s="402"/>
      <c r="M212" s="403"/>
      <c r="N212" s="402"/>
      <c r="O212" s="403"/>
      <c r="P212" s="402"/>
      <c r="Q212" s="403"/>
      <c r="R212" s="402"/>
      <c r="S212" s="403"/>
      <c r="T212" s="402"/>
      <c r="U212" s="403"/>
      <c r="V212" s="402"/>
      <c r="W212" s="404"/>
      <c r="X212" s="403"/>
      <c r="Y212" s="183" t="str">
        <f t="shared" si="6"/>
        <v/>
      </c>
      <c r="Z212" s="183" t="str">
        <f t="shared" si="7"/>
        <v/>
      </c>
    </row>
    <row r="213" spans="1:26" ht="66" customHeight="1" x14ac:dyDescent="0.25">
      <c r="A213" s="411"/>
      <c r="B213" s="412"/>
      <c r="C213" s="412"/>
      <c r="D213" s="413"/>
      <c r="E213" s="405">
        <f>'MAPA RIESGOS GESTION'!Q215</f>
        <v>0</v>
      </c>
      <c r="F213" s="406"/>
      <c r="G213" s="406"/>
      <c r="H213" s="406"/>
      <c r="I213" s="407"/>
      <c r="J213" s="402"/>
      <c r="K213" s="403"/>
      <c r="L213" s="402"/>
      <c r="M213" s="403"/>
      <c r="N213" s="402"/>
      <c r="O213" s="403"/>
      <c r="P213" s="402"/>
      <c r="Q213" s="403"/>
      <c r="R213" s="402"/>
      <c r="S213" s="403"/>
      <c r="T213" s="402"/>
      <c r="U213" s="403"/>
      <c r="V213" s="402"/>
      <c r="W213" s="404"/>
      <c r="X213" s="403"/>
      <c r="Y213" s="183" t="str">
        <f t="shared" si="6"/>
        <v/>
      </c>
      <c r="Z213" s="183" t="str">
        <f t="shared" si="7"/>
        <v/>
      </c>
    </row>
    <row r="214" spans="1:26" ht="66" customHeight="1" x14ac:dyDescent="0.25">
      <c r="A214" s="411"/>
      <c r="B214" s="412"/>
      <c r="C214" s="412"/>
      <c r="D214" s="413"/>
      <c r="E214" s="405">
        <f>'MAPA RIESGOS GESTION'!Q216</f>
        <v>0</v>
      </c>
      <c r="F214" s="406"/>
      <c r="G214" s="406"/>
      <c r="H214" s="406"/>
      <c r="I214" s="407"/>
      <c r="J214" s="402"/>
      <c r="K214" s="403"/>
      <c r="L214" s="402"/>
      <c r="M214" s="403"/>
      <c r="N214" s="402"/>
      <c r="O214" s="403"/>
      <c r="P214" s="402"/>
      <c r="Q214" s="403"/>
      <c r="R214" s="402"/>
      <c r="S214" s="403"/>
      <c r="T214" s="402"/>
      <c r="U214" s="403"/>
      <c r="V214" s="402"/>
      <c r="W214" s="404"/>
      <c r="X214" s="403"/>
      <c r="Y214" s="183" t="str">
        <f t="shared" si="6"/>
        <v/>
      </c>
      <c r="Z214" s="183" t="str">
        <f t="shared" si="7"/>
        <v/>
      </c>
    </row>
    <row r="215" spans="1:26" ht="66" customHeight="1" x14ac:dyDescent="0.25">
      <c r="A215" s="414"/>
      <c r="B215" s="415"/>
      <c r="C215" s="415"/>
      <c r="D215" s="416"/>
      <c r="E215" s="405">
        <f>'MAPA RIESGOS GESTION'!Q217</f>
        <v>0</v>
      </c>
      <c r="F215" s="406"/>
      <c r="G215" s="406"/>
      <c r="H215" s="406"/>
      <c r="I215" s="407"/>
      <c r="J215" s="402"/>
      <c r="K215" s="403"/>
      <c r="L215" s="402"/>
      <c r="M215" s="403"/>
      <c r="N215" s="402"/>
      <c r="O215" s="403"/>
      <c r="P215" s="402"/>
      <c r="Q215" s="403"/>
      <c r="R215" s="402"/>
      <c r="S215" s="403"/>
      <c r="T215" s="402"/>
      <c r="U215" s="403"/>
      <c r="V215" s="402"/>
      <c r="W215" s="404"/>
      <c r="X215" s="403"/>
      <c r="Y215" s="183" t="str">
        <f t="shared" si="6"/>
        <v/>
      </c>
      <c r="Z215" s="183" t="str">
        <f t="shared" si="7"/>
        <v/>
      </c>
    </row>
    <row r="216" spans="1:26" ht="66" customHeight="1" x14ac:dyDescent="0.25">
      <c r="A216" s="408">
        <f>'MAPA RIESGOS GESTION'!E218</f>
        <v>0</v>
      </c>
      <c r="B216" s="409"/>
      <c r="C216" s="409"/>
      <c r="D216" s="410"/>
      <c r="E216" s="405">
        <f>'MAPA RIESGOS GESTION'!Q218</f>
        <v>0</v>
      </c>
      <c r="F216" s="406"/>
      <c r="G216" s="406"/>
      <c r="H216" s="406"/>
      <c r="I216" s="407"/>
      <c r="J216" s="402"/>
      <c r="K216" s="403"/>
      <c r="L216" s="402"/>
      <c r="M216" s="403"/>
      <c r="N216" s="402"/>
      <c r="O216" s="403"/>
      <c r="P216" s="402"/>
      <c r="Q216" s="403"/>
      <c r="R216" s="402"/>
      <c r="S216" s="403"/>
      <c r="T216" s="402"/>
      <c r="U216" s="403"/>
      <c r="V216" s="402"/>
      <c r="W216" s="404"/>
      <c r="X216" s="403"/>
      <c r="Y216" s="183" t="str">
        <f t="shared" ref="Y216:Y231" si="8">IF(AND(J216="",L216="",N216="",P216="",R216="",T216="",V216=""),"",SUM(J216:X216))</f>
        <v/>
      </c>
      <c r="Z216" s="183" t="str">
        <f t="shared" si="7"/>
        <v/>
      </c>
    </row>
    <row r="217" spans="1:26" ht="66" customHeight="1" x14ac:dyDescent="0.25">
      <c r="A217" s="411"/>
      <c r="B217" s="412"/>
      <c r="C217" s="412"/>
      <c r="D217" s="413"/>
      <c r="E217" s="405">
        <f>'MAPA RIESGOS GESTION'!Q219</f>
        <v>0</v>
      </c>
      <c r="F217" s="406"/>
      <c r="G217" s="406"/>
      <c r="H217" s="406"/>
      <c r="I217" s="407"/>
      <c r="J217" s="402"/>
      <c r="K217" s="403"/>
      <c r="L217" s="402"/>
      <c r="M217" s="403"/>
      <c r="N217" s="402"/>
      <c r="O217" s="403"/>
      <c r="P217" s="402"/>
      <c r="Q217" s="403"/>
      <c r="R217" s="402"/>
      <c r="S217" s="403"/>
      <c r="T217" s="402"/>
      <c r="U217" s="403"/>
      <c r="V217" s="402"/>
      <c r="W217" s="404"/>
      <c r="X217" s="403"/>
      <c r="Y217" s="183" t="str">
        <f t="shared" si="8"/>
        <v/>
      </c>
      <c r="Z217" s="183" t="str">
        <f t="shared" si="7"/>
        <v/>
      </c>
    </row>
    <row r="218" spans="1:26" ht="66" customHeight="1" x14ac:dyDescent="0.25">
      <c r="A218" s="411"/>
      <c r="B218" s="412"/>
      <c r="C218" s="412"/>
      <c r="D218" s="413"/>
      <c r="E218" s="405">
        <f>'MAPA RIESGOS GESTION'!Q220</f>
        <v>0</v>
      </c>
      <c r="F218" s="406"/>
      <c r="G218" s="406"/>
      <c r="H218" s="406"/>
      <c r="I218" s="407"/>
      <c r="J218" s="402"/>
      <c r="K218" s="403"/>
      <c r="L218" s="402"/>
      <c r="M218" s="403"/>
      <c r="N218" s="402"/>
      <c r="O218" s="403"/>
      <c r="P218" s="402"/>
      <c r="Q218" s="403"/>
      <c r="R218" s="402"/>
      <c r="S218" s="403"/>
      <c r="T218" s="402"/>
      <c r="U218" s="403"/>
      <c r="V218" s="402"/>
      <c r="W218" s="404"/>
      <c r="X218" s="403"/>
      <c r="Y218" s="183" t="str">
        <f t="shared" si="8"/>
        <v/>
      </c>
      <c r="Z218" s="183" t="str">
        <f t="shared" si="7"/>
        <v/>
      </c>
    </row>
    <row r="219" spans="1:26" ht="66" customHeight="1" x14ac:dyDescent="0.25">
      <c r="A219" s="411"/>
      <c r="B219" s="412"/>
      <c r="C219" s="412"/>
      <c r="D219" s="413"/>
      <c r="E219" s="405">
        <f>'MAPA RIESGOS GESTION'!Q221</f>
        <v>0</v>
      </c>
      <c r="F219" s="406"/>
      <c r="G219" s="406"/>
      <c r="H219" s="406"/>
      <c r="I219" s="407"/>
      <c r="J219" s="402"/>
      <c r="K219" s="403"/>
      <c r="L219" s="402"/>
      <c r="M219" s="403"/>
      <c r="N219" s="402"/>
      <c r="O219" s="403"/>
      <c r="P219" s="402"/>
      <c r="Q219" s="403"/>
      <c r="R219" s="402"/>
      <c r="S219" s="403"/>
      <c r="T219" s="402"/>
      <c r="U219" s="403"/>
      <c r="V219" s="402"/>
      <c r="W219" s="404"/>
      <c r="X219" s="403"/>
      <c r="Y219" s="183" t="str">
        <f t="shared" si="8"/>
        <v/>
      </c>
      <c r="Z219" s="183" t="str">
        <f t="shared" si="7"/>
        <v/>
      </c>
    </row>
    <row r="220" spans="1:26" ht="66" customHeight="1" x14ac:dyDescent="0.25">
      <c r="A220" s="411"/>
      <c r="B220" s="412"/>
      <c r="C220" s="412"/>
      <c r="D220" s="413"/>
      <c r="E220" s="405">
        <f>'MAPA RIESGOS GESTION'!Q222</f>
        <v>0</v>
      </c>
      <c r="F220" s="406"/>
      <c r="G220" s="406"/>
      <c r="H220" s="406"/>
      <c r="I220" s="407"/>
      <c r="J220" s="402"/>
      <c r="K220" s="403"/>
      <c r="L220" s="402"/>
      <c r="M220" s="403"/>
      <c r="N220" s="402"/>
      <c r="O220" s="403"/>
      <c r="P220" s="402"/>
      <c r="Q220" s="403"/>
      <c r="R220" s="402"/>
      <c r="S220" s="403"/>
      <c r="T220" s="402"/>
      <c r="U220" s="403"/>
      <c r="V220" s="402"/>
      <c r="W220" s="404"/>
      <c r="X220" s="403"/>
      <c r="Y220" s="183" t="str">
        <f t="shared" si="8"/>
        <v/>
      </c>
      <c r="Z220" s="183" t="str">
        <f t="shared" si="7"/>
        <v/>
      </c>
    </row>
    <row r="221" spans="1:26" ht="66" customHeight="1" x14ac:dyDescent="0.25">
      <c r="A221" s="411"/>
      <c r="B221" s="412"/>
      <c r="C221" s="412"/>
      <c r="D221" s="413"/>
      <c r="E221" s="405">
        <f>'MAPA RIESGOS GESTION'!Q223</f>
        <v>0</v>
      </c>
      <c r="F221" s="406"/>
      <c r="G221" s="406"/>
      <c r="H221" s="406"/>
      <c r="I221" s="407"/>
      <c r="J221" s="402"/>
      <c r="K221" s="403"/>
      <c r="L221" s="402"/>
      <c r="M221" s="403"/>
      <c r="N221" s="402"/>
      <c r="O221" s="403"/>
      <c r="P221" s="402"/>
      <c r="Q221" s="403"/>
      <c r="R221" s="402"/>
      <c r="S221" s="403"/>
      <c r="T221" s="402"/>
      <c r="U221" s="403"/>
      <c r="V221" s="402"/>
      <c r="W221" s="404"/>
      <c r="X221" s="403"/>
      <c r="Y221" s="183" t="str">
        <f t="shared" si="8"/>
        <v/>
      </c>
      <c r="Z221" s="183" t="str">
        <f t="shared" si="7"/>
        <v/>
      </c>
    </row>
    <row r="222" spans="1:26" ht="66" customHeight="1" x14ac:dyDescent="0.25">
      <c r="A222" s="411"/>
      <c r="B222" s="412"/>
      <c r="C222" s="412"/>
      <c r="D222" s="413"/>
      <c r="E222" s="405">
        <f>'MAPA RIESGOS GESTION'!Q224</f>
        <v>0</v>
      </c>
      <c r="F222" s="406"/>
      <c r="G222" s="406"/>
      <c r="H222" s="406"/>
      <c r="I222" s="407"/>
      <c r="J222" s="402"/>
      <c r="K222" s="403"/>
      <c r="L222" s="402"/>
      <c r="M222" s="403"/>
      <c r="N222" s="402"/>
      <c r="O222" s="403"/>
      <c r="P222" s="402"/>
      <c r="Q222" s="403"/>
      <c r="R222" s="402"/>
      <c r="S222" s="403"/>
      <c r="T222" s="402"/>
      <c r="U222" s="403"/>
      <c r="V222" s="402"/>
      <c r="W222" s="404"/>
      <c r="X222" s="403"/>
      <c r="Y222" s="183" t="str">
        <f t="shared" si="8"/>
        <v/>
      </c>
      <c r="Z222" s="183" t="str">
        <f t="shared" si="7"/>
        <v/>
      </c>
    </row>
    <row r="223" spans="1:26" ht="66" customHeight="1" x14ac:dyDescent="0.25">
      <c r="A223" s="411"/>
      <c r="B223" s="412"/>
      <c r="C223" s="412"/>
      <c r="D223" s="413"/>
      <c r="E223" s="405">
        <f>'MAPA RIESGOS GESTION'!Q225</f>
        <v>0</v>
      </c>
      <c r="F223" s="406"/>
      <c r="G223" s="406"/>
      <c r="H223" s="406"/>
      <c r="I223" s="407"/>
      <c r="J223" s="402"/>
      <c r="K223" s="403"/>
      <c r="L223" s="402"/>
      <c r="M223" s="403"/>
      <c r="N223" s="402"/>
      <c r="O223" s="403"/>
      <c r="P223" s="402"/>
      <c r="Q223" s="403"/>
      <c r="R223" s="402"/>
      <c r="S223" s="403"/>
      <c r="T223" s="402"/>
      <c r="U223" s="403"/>
      <c r="V223" s="402"/>
      <c r="W223" s="404"/>
      <c r="X223" s="403"/>
      <c r="Y223" s="183" t="str">
        <f t="shared" si="8"/>
        <v/>
      </c>
      <c r="Z223" s="183" t="str">
        <f t="shared" si="7"/>
        <v/>
      </c>
    </row>
    <row r="224" spans="1:26" ht="66" customHeight="1" x14ac:dyDescent="0.25">
      <c r="A224" s="411"/>
      <c r="B224" s="412"/>
      <c r="C224" s="412"/>
      <c r="D224" s="413"/>
      <c r="E224" s="405">
        <f>'MAPA RIESGOS GESTION'!Q226</f>
        <v>0</v>
      </c>
      <c r="F224" s="406"/>
      <c r="G224" s="406"/>
      <c r="H224" s="406"/>
      <c r="I224" s="407"/>
      <c r="J224" s="402"/>
      <c r="K224" s="403"/>
      <c r="L224" s="402"/>
      <c r="M224" s="403"/>
      <c r="N224" s="402"/>
      <c r="O224" s="403"/>
      <c r="P224" s="402"/>
      <c r="Q224" s="403"/>
      <c r="R224" s="402"/>
      <c r="S224" s="403"/>
      <c r="T224" s="402"/>
      <c r="U224" s="403"/>
      <c r="V224" s="402"/>
      <c r="W224" s="404"/>
      <c r="X224" s="403"/>
      <c r="Y224" s="183" t="str">
        <f t="shared" si="8"/>
        <v/>
      </c>
      <c r="Z224" s="183" t="str">
        <f t="shared" si="7"/>
        <v/>
      </c>
    </row>
    <row r="225" spans="1:26" ht="66" customHeight="1" x14ac:dyDescent="0.25">
      <c r="A225" s="411"/>
      <c r="B225" s="412"/>
      <c r="C225" s="412"/>
      <c r="D225" s="413"/>
      <c r="E225" s="405">
        <f>'MAPA RIESGOS GESTION'!Q227</f>
        <v>0</v>
      </c>
      <c r="F225" s="406"/>
      <c r="G225" s="406"/>
      <c r="H225" s="406"/>
      <c r="I225" s="407"/>
      <c r="J225" s="402"/>
      <c r="K225" s="403"/>
      <c r="L225" s="402"/>
      <c r="M225" s="403"/>
      <c r="N225" s="402"/>
      <c r="O225" s="403"/>
      <c r="P225" s="402"/>
      <c r="Q225" s="403"/>
      <c r="R225" s="402"/>
      <c r="S225" s="403"/>
      <c r="T225" s="402"/>
      <c r="U225" s="403"/>
      <c r="V225" s="402"/>
      <c r="W225" s="404"/>
      <c r="X225" s="403"/>
      <c r="Y225" s="183" t="str">
        <f t="shared" si="8"/>
        <v/>
      </c>
      <c r="Z225" s="183" t="str">
        <f t="shared" si="7"/>
        <v/>
      </c>
    </row>
    <row r="226" spans="1:26" ht="66" customHeight="1" x14ac:dyDescent="0.25">
      <c r="A226" s="411"/>
      <c r="B226" s="412"/>
      <c r="C226" s="412"/>
      <c r="D226" s="413"/>
      <c r="E226" s="405">
        <f>'MAPA RIESGOS GESTION'!Q228</f>
        <v>0</v>
      </c>
      <c r="F226" s="406"/>
      <c r="G226" s="406"/>
      <c r="H226" s="406"/>
      <c r="I226" s="407"/>
      <c r="J226" s="402"/>
      <c r="K226" s="403"/>
      <c r="L226" s="402"/>
      <c r="M226" s="403"/>
      <c r="N226" s="402"/>
      <c r="O226" s="403"/>
      <c r="P226" s="402"/>
      <c r="Q226" s="403"/>
      <c r="R226" s="402"/>
      <c r="S226" s="403"/>
      <c r="T226" s="402"/>
      <c r="U226" s="403"/>
      <c r="V226" s="402"/>
      <c r="W226" s="404"/>
      <c r="X226" s="403"/>
      <c r="Y226" s="183" t="str">
        <f t="shared" si="8"/>
        <v/>
      </c>
      <c r="Z226" s="183" t="str">
        <f t="shared" si="7"/>
        <v/>
      </c>
    </row>
    <row r="227" spans="1:26" ht="66" customHeight="1" x14ac:dyDescent="0.25">
      <c r="A227" s="411"/>
      <c r="B227" s="412"/>
      <c r="C227" s="412"/>
      <c r="D227" s="413"/>
      <c r="E227" s="405">
        <f>'MAPA RIESGOS GESTION'!Q229</f>
        <v>0</v>
      </c>
      <c r="F227" s="406"/>
      <c r="G227" s="406"/>
      <c r="H227" s="406"/>
      <c r="I227" s="407"/>
      <c r="J227" s="402"/>
      <c r="K227" s="403"/>
      <c r="L227" s="402"/>
      <c r="M227" s="403"/>
      <c r="N227" s="402"/>
      <c r="O227" s="403"/>
      <c r="P227" s="402"/>
      <c r="Q227" s="403"/>
      <c r="R227" s="402"/>
      <c r="S227" s="403"/>
      <c r="T227" s="402"/>
      <c r="U227" s="403"/>
      <c r="V227" s="402"/>
      <c r="W227" s="404"/>
      <c r="X227" s="403"/>
      <c r="Y227" s="183" t="str">
        <f t="shared" si="8"/>
        <v/>
      </c>
      <c r="Z227" s="183" t="str">
        <f t="shared" si="7"/>
        <v/>
      </c>
    </row>
    <row r="228" spans="1:26" ht="66" customHeight="1" x14ac:dyDescent="0.25">
      <c r="A228" s="411"/>
      <c r="B228" s="412"/>
      <c r="C228" s="412"/>
      <c r="D228" s="413"/>
      <c r="E228" s="405">
        <f>'MAPA RIESGOS GESTION'!Q230</f>
        <v>0</v>
      </c>
      <c r="F228" s="406"/>
      <c r="G228" s="406"/>
      <c r="H228" s="406"/>
      <c r="I228" s="407"/>
      <c r="J228" s="402"/>
      <c r="K228" s="403"/>
      <c r="L228" s="402"/>
      <c r="M228" s="403"/>
      <c r="N228" s="402"/>
      <c r="O228" s="403"/>
      <c r="P228" s="402"/>
      <c r="Q228" s="403"/>
      <c r="R228" s="402"/>
      <c r="S228" s="403"/>
      <c r="T228" s="402"/>
      <c r="U228" s="403"/>
      <c r="V228" s="402"/>
      <c r="W228" s="404"/>
      <c r="X228" s="403"/>
      <c r="Y228" s="183" t="str">
        <f t="shared" si="8"/>
        <v/>
      </c>
      <c r="Z228" s="183" t="str">
        <f t="shared" si="7"/>
        <v/>
      </c>
    </row>
    <row r="229" spans="1:26" ht="66" customHeight="1" x14ac:dyDescent="0.25">
      <c r="A229" s="411"/>
      <c r="B229" s="412"/>
      <c r="C229" s="412"/>
      <c r="D229" s="413"/>
      <c r="E229" s="405">
        <f>'MAPA RIESGOS GESTION'!Q231</f>
        <v>0</v>
      </c>
      <c r="F229" s="406"/>
      <c r="G229" s="406"/>
      <c r="H229" s="406"/>
      <c r="I229" s="407"/>
      <c r="J229" s="402"/>
      <c r="K229" s="403"/>
      <c r="L229" s="402"/>
      <c r="M229" s="403"/>
      <c r="N229" s="402"/>
      <c r="O229" s="403"/>
      <c r="P229" s="402"/>
      <c r="Q229" s="403"/>
      <c r="R229" s="402"/>
      <c r="S229" s="403"/>
      <c r="T229" s="402"/>
      <c r="U229" s="403"/>
      <c r="V229" s="402"/>
      <c r="W229" s="404"/>
      <c r="X229" s="403"/>
      <c r="Y229" s="183" t="str">
        <f t="shared" si="8"/>
        <v/>
      </c>
      <c r="Z229" s="183" t="str">
        <f t="shared" si="7"/>
        <v/>
      </c>
    </row>
    <row r="230" spans="1:26" ht="66" customHeight="1" x14ac:dyDescent="0.25">
      <c r="A230" s="411"/>
      <c r="B230" s="412"/>
      <c r="C230" s="412"/>
      <c r="D230" s="413"/>
      <c r="E230" s="405">
        <f>'MAPA RIESGOS GESTION'!Q232</f>
        <v>0</v>
      </c>
      <c r="F230" s="406"/>
      <c r="G230" s="406"/>
      <c r="H230" s="406"/>
      <c r="I230" s="407"/>
      <c r="J230" s="402"/>
      <c r="K230" s="403"/>
      <c r="L230" s="402"/>
      <c r="M230" s="403"/>
      <c r="N230" s="402"/>
      <c r="O230" s="403"/>
      <c r="P230" s="402"/>
      <c r="Q230" s="403"/>
      <c r="R230" s="402"/>
      <c r="S230" s="403"/>
      <c r="T230" s="402"/>
      <c r="U230" s="403"/>
      <c r="V230" s="402"/>
      <c r="W230" s="404"/>
      <c r="X230" s="403"/>
      <c r="Y230" s="183" t="str">
        <f t="shared" si="8"/>
        <v/>
      </c>
      <c r="Z230" s="183" t="str">
        <f t="shared" si="7"/>
        <v/>
      </c>
    </row>
    <row r="231" spans="1:26" ht="66" customHeight="1" x14ac:dyDescent="0.25">
      <c r="A231" s="414"/>
      <c r="B231" s="415"/>
      <c r="C231" s="415"/>
      <c r="D231" s="416"/>
      <c r="E231" s="405">
        <f>'MAPA RIESGOS GESTION'!Q233</f>
        <v>0</v>
      </c>
      <c r="F231" s="406"/>
      <c r="G231" s="406"/>
      <c r="H231" s="406"/>
      <c r="I231" s="407"/>
      <c r="J231" s="402"/>
      <c r="K231" s="403"/>
      <c r="L231" s="402"/>
      <c r="M231" s="403"/>
      <c r="N231" s="402"/>
      <c r="O231" s="403"/>
      <c r="P231" s="402"/>
      <c r="Q231" s="403"/>
      <c r="R231" s="402"/>
      <c r="S231" s="403"/>
      <c r="T231" s="402"/>
      <c r="U231" s="403"/>
      <c r="V231" s="402"/>
      <c r="W231" s="404"/>
      <c r="X231" s="403"/>
      <c r="Y231" s="183" t="str">
        <f t="shared" si="8"/>
        <v/>
      </c>
      <c r="Z231" s="183" t="str">
        <f t="shared" si="7"/>
        <v/>
      </c>
    </row>
  </sheetData>
  <sheetProtection password="E9CD" sheet="1" objects="1" scenarios="1"/>
  <mergeCells count="1821">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95" zoomScaleNormal="95" workbookViewId="0">
      <selection activeCell="E13" sqref="E13:I13"/>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18"/>
      <c r="B1" s="218"/>
      <c r="C1" s="347" t="s">
        <v>241</v>
      </c>
      <c r="D1" s="347"/>
      <c r="E1" s="347"/>
      <c r="F1" s="347"/>
      <c r="G1" s="347"/>
      <c r="H1" s="347"/>
      <c r="I1" s="347"/>
      <c r="J1" s="347"/>
      <c r="K1" s="347"/>
      <c r="L1" s="347"/>
      <c r="M1" s="347"/>
      <c r="N1" s="347"/>
      <c r="O1" s="347"/>
      <c r="P1" s="347"/>
      <c r="Q1" s="347"/>
      <c r="R1" s="347"/>
      <c r="S1" s="347"/>
      <c r="T1" s="347"/>
      <c r="U1" s="347"/>
      <c r="V1" s="347"/>
      <c r="W1" s="347"/>
      <c r="X1" s="347"/>
      <c r="Y1" s="347"/>
      <c r="Z1" s="347"/>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38" t="s">
        <v>395</v>
      </c>
      <c r="B3" s="439"/>
      <c r="C3" s="439"/>
      <c r="D3" s="439"/>
      <c r="E3" s="439"/>
      <c r="F3" s="439"/>
      <c r="G3" s="73"/>
      <c r="H3" s="73"/>
      <c r="I3" s="73"/>
      <c r="J3" s="73"/>
      <c r="K3" s="73"/>
      <c r="L3" s="74"/>
      <c r="M3" s="4"/>
      <c r="N3" s="4"/>
      <c r="O3" s="4"/>
      <c r="P3" s="4"/>
      <c r="Q3" s="4"/>
      <c r="R3" s="4"/>
      <c r="S3" s="4"/>
      <c r="T3" s="4"/>
      <c r="U3" s="4"/>
      <c r="V3" s="4"/>
      <c r="W3" s="4"/>
      <c r="X3" s="4"/>
      <c r="Y3" s="4"/>
      <c r="Z3" s="4"/>
    </row>
    <row r="4" spans="1:26" ht="52.5" customHeight="1" x14ac:dyDescent="0.25">
      <c r="A4" s="440" t="s">
        <v>8</v>
      </c>
      <c r="B4" s="440"/>
      <c r="C4" s="440"/>
      <c r="D4" s="440"/>
      <c r="E4" s="441" t="s">
        <v>98</v>
      </c>
      <c r="F4" s="441"/>
      <c r="G4" s="441"/>
      <c r="H4" s="441"/>
      <c r="I4" s="441"/>
      <c r="J4" s="442" t="s">
        <v>112</v>
      </c>
      <c r="K4" s="442"/>
      <c r="L4" s="442"/>
    </row>
    <row r="5" spans="1:26" ht="99" customHeight="1" x14ac:dyDescent="0.25">
      <c r="A5" s="440"/>
      <c r="B5" s="440"/>
      <c r="C5" s="440"/>
      <c r="D5" s="440"/>
      <c r="E5" s="441"/>
      <c r="F5" s="441"/>
      <c r="G5" s="441"/>
      <c r="H5" s="441"/>
      <c r="I5" s="441"/>
      <c r="J5" s="78" t="s">
        <v>242</v>
      </c>
      <c r="K5" s="78" t="s">
        <v>243</v>
      </c>
      <c r="L5" s="78" t="s">
        <v>244</v>
      </c>
    </row>
    <row r="6" spans="1:26" ht="54.95" customHeight="1" x14ac:dyDescent="0.25">
      <c r="A6" s="437" t="str">
        <f>'MAPA RIESGOS GESTION'!E10</f>
        <v>Limitado alcance del segumiento, evaluación y auditoria al Sistema de Control Interno (SCI)</v>
      </c>
      <c r="B6" s="437"/>
      <c r="C6" s="437"/>
      <c r="D6" s="437"/>
      <c r="E6" s="437" t="str">
        <f>'MAPA RIESGOS GESTION'!Q10</f>
        <v>Verificar aplicación de los criterios de priorización del universo de auditoría, de acuerdo con la normatividad vigente</v>
      </c>
      <c r="F6" s="437"/>
      <c r="G6" s="437"/>
      <c r="H6" s="437"/>
      <c r="I6" s="437"/>
      <c r="J6" s="436" t="s">
        <v>32</v>
      </c>
      <c r="K6" s="436"/>
      <c r="L6" s="436"/>
    </row>
    <row r="7" spans="1:26" ht="54.95" customHeight="1" x14ac:dyDescent="0.25">
      <c r="A7" s="437"/>
      <c r="B7" s="437"/>
      <c r="C7" s="437"/>
      <c r="D7" s="437"/>
      <c r="E7" s="437" t="str">
        <f>'MAPA RIESGOS GESTION'!Q11</f>
        <v>Revisar el alcance del PAAI, aprobarlo y hacerle seguimiento</v>
      </c>
      <c r="F7" s="437"/>
      <c r="G7" s="437"/>
      <c r="H7" s="437"/>
      <c r="I7" s="437"/>
      <c r="J7" s="436" t="s">
        <v>32</v>
      </c>
      <c r="K7" s="436"/>
      <c r="L7" s="436"/>
    </row>
    <row r="8" spans="1:26" ht="54.95" customHeight="1" x14ac:dyDescent="0.25">
      <c r="A8" s="437"/>
      <c r="B8" s="437"/>
      <c r="C8" s="437"/>
      <c r="D8" s="437"/>
      <c r="E8" s="437">
        <f>'MAPA RIESGOS GESTION'!Q12</f>
        <v>0</v>
      </c>
      <c r="F8" s="437"/>
      <c r="G8" s="437"/>
      <c r="H8" s="437"/>
      <c r="I8" s="437"/>
      <c r="J8" s="436"/>
      <c r="K8" s="436"/>
      <c r="L8" s="436"/>
    </row>
    <row r="9" spans="1:26" ht="54.95" customHeight="1" x14ac:dyDescent="0.25">
      <c r="A9" s="437"/>
      <c r="B9" s="437"/>
      <c r="C9" s="437"/>
      <c r="D9" s="437"/>
      <c r="E9" s="437">
        <f>'MAPA RIESGOS GESTION'!Q13</f>
        <v>0</v>
      </c>
      <c r="F9" s="437"/>
      <c r="G9" s="437"/>
      <c r="H9" s="437"/>
      <c r="I9" s="437"/>
      <c r="J9" s="436"/>
      <c r="K9" s="436"/>
      <c r="L9" s="436"/>
    </row>
    <row r="10" spans="1:26" ht="54.95" customHeight="1" x14ac:dyDescent="0.25">
      <c r="A10" s="437"/>
      <c r="B10" s="437"/>
      <c r="C10" s="437"/>
      <c r="D10" s="437"/>
      <c r="E10" s="437">
        <f>'MAPA RIESGOS GESTION'!Q14</f>
        <v>0</v>
      </c>
      <c r="F10" s="437"/>
      <c r="G10" s="437"/>
      <c r="H10" s="437"/>
      <c r="I10" s="437"/>
      <c r="J10" s="436"/>
      <c r="K10" s="436"/>
      <c r="L10" s="436"/>
    </row>
    <row r="11" spans="1:26" ht="54.95" customHeight="1" x14ac:dyDescent="0.25">
      <c r="A11" s="437"/>
      <c r="B11" s="437"/>
      <c r="C11" s="437"/>
      <c r="D11" s="437"/>
      <c r="E11" s="437">
        <f>'MAPA RIESGOS GESTION'!Q15</f>
        <v>0</v>
      </c>
      <c r="F11" s="437"/>
      <c r="G11" s="437"/>
      <c r="H11" s="437"/>
      <c r="I11" s="437"/>
      <c r="J11" s="436"/>
      <c r="K11" s="436"/>
      <c r="L11" s="436"/>
    </row>
    <row r="12" spans="1:26" ht="54.95" customHeight="1" x14ac:dyDescent="0.25">
      <c r="A12" s="437"/>
      <c r="B12" s="437"/>
      <c r="C12" s="437"/>
      <c r="D12" s="437"/>
      <c r="E12" s="437">
        <f>'MAPA RIESGOS GESTION'!Q16</f>
        <v>0</v>
      </c>
      <c r="F12" s="437"/>
      <c r="G12" s="437"/>
      <c r="H12" s="437"/>
      <c r="I12" s="437"/>
      <c r="J12" s="436"/>
      <c r="K12" s="436"/>
      <c r="L12" s="436"/>
    </row>
    <row r="13" spans="1:26" ht="54.95" customHeight="1" x14ac:dyDescent="0.25">
      <c r="A13" s="437"/>
      <c r="B13" s="437"/>
      <c r="C13" s="437"/>
      <c r="D13" s="437"/>
      <c r="E13" s="437">
        <f>'MAPA RIESGOS GESTION'!Q17</f>
        <v>0</v>
      </c>
      <c r="F13" s="437"/>
      <c r="G13" s="437"/>
      <c r="H13" s="437"/>
      <c r="I13" s="437"/>
      <c r="J13" s="436"/>
      <c r="K13" s="436"/>
      <c r="L13" s="436"/>
    </row>
    <row r="14" spans="1:26" ht="54.95" customHeight="1" x14ac:dyDescent="0.25">
      <c r="A14" s="437"/>
      <c r="B14" s="437"/>
      <c r="C14" s="437"/>
      <c r="D14" s="437"/>
      <c r="E14" s="437">
        <f>'MAPA RIESGOS GESTION'!Q18</f>
        <v>0</v>
      </c>
      <c r="F14" s="437"/>
      <c r="G14" s="437"/>
      <c r="H14" s="437"/>
      <c r="I14" s="437"/>
      <c r="J14" s="436"/>
      <c r="K14" s="436"/>
      <c r="L14" s="436"/>
    </row>
    <row r="15" spans="1:26" ht="54.95" customHeight="1" x14ac:dyDescent="0.25">
      <c r="A15" s="437"/>
      <c r="B15" s="437"/>
      <c r="C15" s="437"/>
      <c r="D15" s="437"/>
      <c r="E15" s="437">
        <f>'MAPA RIESGOS GESTION'!Q19</f>
        <v>0</v>
      </c>
      <c r="F15" s="437"/>
      <c r="G15" s="437"/>
      <c r="H15" s="437"/>
      <c r="I15" s="437"/>
      <c r="J15" s="436"/>
      <c r="K15" s="436"/>
      <c r="L15" s="436"/>
    </row>
    <row r="16" spans="1:26" ht="54.95" customHeight="1" x14ac:dyDescent="0.25">
      <c r="A16" s="437"/>
      <c r="B16" s="437"/>
      <c r="C16" s="437"/>
      <c r="D16" s="437"/>
      <c r="E16" s="437">
        <f>'MAPA RIESGOS GESTION'!Q20</f>
        <v>0</v>
      </c>
      <c r="F16" s="437"/>
      <c r="G16" s="437"/>
      <c r="H16" s="437"/>
      <c r="I16" s="437"/>
      <c r="J16" s="436"/>
      <c r="K16" s="436"/>
      <c r="L16" s="436"/>
    </row>
    <row r="17" spans="1:12" ht="54.95" customHeight="1" x14ac:dyDescent="0.25">
      <c r="A17" s="437"/>
      <c r="B17" s="437"/>
      <c r="C17" s="437"/>
      <c r="D17" s="437"/>
      <c r="E17" s="437">
        <f>'MAPA RIESGOS GESTION'!Q21</f>
        <v>0</v>
      </c>
      <c r="F17" s="437"/>
      <c r="G17" s="437"/>
      <c r="H17" s="437"/>
      <c r="I17" s="437"/>
      <c r="J17" s="436"/>
      <c r="K17" s="436"/>
      <c r="L17" s="436"/>
    </row>
    <row r="18" spans="1:12" ht="54.95" customHeight="1" x14ac:dyDescent="0.25">
      <c r="A18" s="437"/>
      <c r="B18" s="437"/>
      <c r="C18" s="437"/>
      <c r="D18" s="437"/>
      <c r="E18" s="437">
        <f>'MAPA RIESGOS GESTION'!Q22</f>
        <v>0</v>
      </c>
      <c r="F18" s="437"/>
      <c r="G18" s="437"/>
      <c r="H18" s="437"/>
      <c r="I18" s="437"/>
      <c r="J18" s="436"/>
      <c r="K18" s="436"/>
      <c r="L18" s="436"/>
    </row>
    <row r="19" spans="1:12" ht="54.95" customHeight="1" x14ac:dyDescent="0.25">
      <c r="A19" s="437"/>
      <c r="B19" s="437"/>
      <c r="C19" s="437"/>
      <c r="D19" s="437"/>
      <c r="E19" s="437">
        <f>'MAPA RIESGOS GESTION'!Q23</f>
        <v>0</v>
      </c>
      <c r="F19" s="437"/>
      <c r="G19" s="437"/>
      <c r="H19" s="437"/>
      <c r="I19" s="437"/>
      <c r="J19" s="436"/>
      <c r="K19" s="436"/>
      <c r="L19" s="436"/>
    </row>
    <row r="20" spans="1:12" ht="54.95" customHeight="1" x14ac:dyDescent="0.25">
      <c r="A20" s="437"/>
      <c r="B20" s="437"/>
      <c r="C20" s="437"/>
      <c r="D20" s="437"/>
      <c r="E20" s="437">
        <f>'MAPA RIESGOS GESTION'!Q24</f>
        <v>0</v>
      </c>
      <c r="F20" s="437"/>
      <c r="G20" s="437"/>
      <c r="H20" s="437"/>
      <c r="I20" s="437"/>
      <c r="J20" s="436"/>
      <c r="K20" s="436"/>
      <c r="L20" s="436"/>
    </row>
    <row r="21" spans="1:12" ht="54.95" customHeight="1" x14ac:dyDescent="0.25">
      <c r="A21" s="437"/>
      <c r="B21" s="437"/>
      <c r="C21" s="437"/>
      <c r="D21" s="437"/>
      <c r="E21" s="437">
        <f>'MAPA RIESGOS GESTION'!Q25</f>
        <v>0</v>
      </c>
      <c r="F21" s="437"/>
      <c r="G21" s="437"/>
      <c r="H21" s="437"/>
      <c r="I21" s="437"/>
      <c r="J21" s="436"/>
      <c r="K21" s="436"/>
      <c r="L21" s="436"/>
    </row>
    <row r="22" spans="1:12" ht="54.95" customHeight="1" x14ac:dyDescent="0.25">
      <c r="A22" s="437" t="str">
        <f>'MAPA RIESGOS GESTION'!E26</f>
        <v>Informe de auditoria, evaluación o seguimiento que no aporte o contribuya a la mejora continua del DANE</v>
      </c>
      <c r="B22" s="437"/>
      <c r="C22" s="437"/>
      <c r="D22" s="437"/>
      <c r="E22" s="437" t="str">
        <f>'MAPA RIESGOS GESTION'!Q26</f>
        <v>Verificar en mesa de trabajo, la calidad del informe preliminar de auditoria, evaluación o seguimiento de acuerdo con los requisitos establecidos e identificar omisión, imprecisión, error o inexactitud a corregir, en caso de que a ello haya lugar.</v>
      </c>
      <c r="F22" s="437"/>
      <c r="G22" s="437"/>
      <c r="H22" s="437"/>
      <c r="I22" s="437"/>
      <c r="J22" s="436" t="s">
        <v>32</v>
      </c>
      <c r="K22" s="436"/>
      <c r="L22" s="436"/>
    </row>
    <row r="23" spans="1:12" ht="54.95" customHeight="1" x14ac:dyDescent="0.25">
      <c r="A23" s="437"/>
      <c r="B23" s="437"/>
      <c r="C23" s="437"/>
      <c r="D23" s="437"/>
      <c r="E23" s="437" t="str">
        <f>'MAPA RIESGOS GESTION'!Q27</f>
        <v>Revisar en mesa de trabajo informe final de auditoria, evaluación o seguimiento con base en el resultado de la retroalimentación realizada con el auditado, la evidencia disponible y las conclusiones y recomendaciones previstas.</v>
      </c>
      <c r="F23" s="437"/>
      <c r="G23" s="437"/>
      <c r="H23" s="437"/>
      <c r="I23" s="437"/>
      <c r="J23" s="436" t="s">
        <v>32</v>
      </c>
      <c r="K23" s="436"/>
      <c r="L23" s="436"/>
    </row>
    <row r="24" spans="1:12" ht="54.95" customHeight="1" x14ac:dyDescent="0.25">
      <c r="A24" s="437"/>
      <c r="B24" s="437"/>
      <c r="C24" s="437"/>
      <c r="D24" s="437"/>
      <c r="E24" s="437">
        <f>'MAPA RIESGOS GESTION'!Q28</f>
        <v>0</v>
      </c>
      <c r="F24" s="437"/>
      <c r="G24" s="437"/>
      <c r="H24" s="437"/>
      <c r="I24" s="437"/>
      <c r="J24" s="436"/>
      <c r="K24" s="436"/>
      <c r="L24" s="436"/>
    </row>
    <row r="25" spans="1:12" ht="54.95" customHeight="1" x14ac:dyDescent="0.25">
      <c r="A25" s="437"/>
      <c r="B25" s="437"/>
      <c r="C25" s="437"/>
      <c r="D25" s="437"/>
      <c r="E25" s="437">
        <f>'MAPA RIESGOS GESTION'!Q29</f>
        <v>0</v>
      </c>
      <c r="F25" s="437"/>
      <c r="G25" s="437"/>
      <c r="H25" s="437"/>
      <c r="I25" s="437"/>
      <c r="J25" s="436"/>
      <c r="K25" s="436"/>
      <c r="L25" s="436"/>
    </row>
    <row r="26" spans="1:12" ht="54.95" customHeight="1" x14ac:dyDescent="0.25">
      <c r="A26" s="437"/>
      <c r="B26" s="437"/>
      <c r="C26" s="437"/>
      <c r="D26" s="437"/>
      <c r="E26" s="437">
        <f>'MAPA RIESGOS GESTION'!Q30</f>
        <v>0</v>
      </c>
      <c r="F26" s="437"/>
      <c r="G26" s="437"/>
      <c r="H26" s="437"/>
      <c r="I26" s="437"/>
      <c r="J26" s="436"/>
      <c r="K26" s="436"/>
      <c r="L26" s="436"/>
    </row>
    <row r="27" spans="1:12" ht="54.95" customHeight="1" x14ac:dyDescent="0.25">
      <c r="A27" s="437"/>
      <c r="B27" s="437"/>
      <c r="C27" s="437"/>
      <c r="D27" s="437"/>
      <c r="E27" s="437">
        <f>'MAPA RIESGOS GESTION'!Q31</f>
        <v>0</v>
      </c>
      <c r="F27" s="437"/>
      <c r="G27" s="437"/>
      <c r="H27" s="437"/>
      <c r="I27" s="437"/>
      <c r="J27" s="436"/>
      <c r="K27" s="436"/>
      <c r="L27" s="436"/>
    </row>
    <row r="28" spans="1:12" ht="54.95" customHeight="1" x14ac:dyDescent="0.25">
      <c r="A28" s="437"/>
      <c r="B28" s="437"/>
      <c r="C28" s="437"/>
      <c r="D28" s="437"/>
      <c r="E28" s="437">
        <f>'MAPA RIESGOS GESTION'!Q32</f>
        <v>0</v>
      </c>
      <c r="F28" s="437"/>
      <c r="G28" s="437"/>
      <c r="H28" s="437"/>
      <c r="I28" s="437"/>
      <c r="J28" s="436"/>
      <c r="K28" s="436"/>
      <c r="L28" s="436"/>
    </row>
    <row r="29" spans="1:12" ht="54.95" customHeight="1" x14ac:dyDescent="0.25">
      <c r="A29" s="437"/>
      <c r="B29" s="437"/>
      <c r="C29" s="437"/>
      <c r="D29" s="437"/>
      <c r="E29" s="437">
        <f>'MAPA RIESGOS GESTION'!Q33</f>
        <v>0</v>
      </c>
      <c r="F29" s="437"/>
      <c r="G29" s="437"/>
      <c r="H29" s="437"/>
      <c r="I29" s="437"/>
      <c r="J29" s="436"/>
      <c r="K29" s="436"/>
      <c r="L29" s="436"/>
    </row>
    <row r="30" spans="1:12" ht="54.95" customHeight="1" x14ac:dyDescent="0.25">
      <c r="A30" s="437"/>
      <c r="B30" s="437"/>
      <c r="C30" s="437"/>
      <c r="D30" s="437"/>
      <c r="E30" s="437">
        <f>'MAPA RIESGOS GESTION'!Q34</f>
        <v>0</v>
      </c>
      <c r="F30" s="437"/>
      <c r="G30" s="437"/>
      <c r="H30" s="437"/>
      <c r="I30" s="437"/>
      <c r="J30" s="436"/>
      <c r="K30" s="436"/>
      <c r="L30" s="436"/>
    </row>
    <row r="31" spans="1:12" ht="54.95" customHeight="1" x14ac:dyDescent="0.25">
      <c r="A31" s="437"/>
      <c r="B31" s="437"/>
      <c r="C31" s="437"/>
      <c r="D31" s="437"/>
      <c r="E31" s="437">
        <f>'MAPA RIESGOS GESTION'!Q35</f>
        <v>0</v>
      </c>
      <c r="F31" s="437"/>
      <c r="G31" s="437"/>
      <c r="H31" s="437"/>
      <c r="I31" s="437"/>
      <c r="J31" s="436"/>
      <c r="K31" s="436"/>
      <c r="L31" s="436"/>
    </row>
    <row r="32" spans="1:12" ht="54.95" customHeight="1" x14ac:dyDescent="0.25">
      <c r="A32" s="437"/>
      <c r="B32" s="437"/>
      <c r="C32" s="437"/>
      <c r="D32" s="437"/>
      <c r="E32" s="437">
        <f>'MAPA RIESGOS GESTION'!Q36</f>
        <v>0</v>
      </c>
      <c r="F32" s="437"/>
      <c r="G32" s="437"/>
      <c r="H32" s="437"/>
      <c r="I32" s="437"/>
      <c r="J32" s="436"/>
      <c r="K32" s="436"/>
      <c r="L32" s="436"/>
    </row>
    <row r="33" spans="1:12" ht="54.95" customHeight="1" x14ac:dyDescent="0.25">
      <c r="A33" s="437"/>
      <c r="B33" s="437"/>
      <c r="C33" s="437"/>
      <c r="D33" s="437"/>
      <c r="E33" s="437">
        <f>'MAPA RIESGOS GESTION'!Q37</f>
        <v>0</v>
      </c>
      <c r="F33" s="437"/>
      <c r="G33" s="437"/>
      <c r="H33" s="437"/>
      <c r="I33" s="437"/>
      <c r="J33" s="436"/>
      <c r="K33" s="436"/>
      <c r="L33" s="436"/>
    </row>
    <row r="34" spans="1:12" ht="54.95" customHeight="1" x14ac:dyDescent="0.25">
      <c r="A34" s="437"/>
      <c r="B34" s="437"/>
      <c r="C34" s="437"/>
      <c r="D34" s="437"/>
      <c r="E34" s="437">
        <f>'MAPA RIESGOS GESTION'!Q38</f>
        <v>0</v>
      </c>
      <c r="F34" s="437"/>
      <c r="G34" s="437"/>
      <c r="H34" s="437"/>
      <c r="I34" s="437"/>
      <c r="J34" s="436"/>
      <c r="K34" s="436"/>
      <c r="L34" s="436"/>
    </row>
    <row r="35" spans="1:12" ht="54.95" customHeight="1" x14ac:dyDescent="0.25">
      <c r="A35" s="437"/>
      <c r="B35" s="437"/>
      <c r="C35" s="437"/>
      <c r="D35" s="437"/>
      <c r="E35" s="437">
        <f>'MAPA RIESGOS GESTION'!Q39</f>
        <v>0</v>
      </c>
      <c r="F35" s="437"/>
      <c r="G35" s="437"/>
      <c r="H35" s="437"/>
      <c r="I35" s="437"/>
      <c r="J35" s="436"/>
      <c r="K35" s="436"/>
      <c r="L35" s="436"/>
    </row>
    <row r="36" spans="1:12" ht="54.95" customHeight="1" x14ac:dyDescent="0.25">
      <c r="A36" s="437"/>
      <c r="B36" s="437"/>
      <c r="C36" s="437"/>
      <c r="D36" s="437"/>
      <c r="E36" s="437">
        <f>'MAPA RIESGOS GESTION'!Q40</f>
        <v>0</v>
      </c>
      <c r="F36" s="437"/>
      <c r="G36" s="437"/>
      <c r="H36" s="437"/>
      <c r="I36" s="437"/>
      <c r="J36" s="436"/>
      <c r="K36" s="436"/>
      <c r="L36" s="436"/>
    </row>
    <row r="37" spans="1:12" ht="54.95" customHeight="1" x14ac:dyDescent="0.25">
      <c r="A37" s="437"/>
      <c r="B37" s="437"/>
      <c r="C37" s="437"/>
      <c r="D37" s="437"/>
      <c r="E37" s="437">
        <f>'MAPA RIESGOS GESTION'!Q41</f>
        <v>0</v>
      </c>
      <c r="F37" s="437"/>
      <c r="G37" s="437"/>
      <c r="H37" s="437"/>
      <c r="I37" s="437"/>
      <c r="J37" s="436"/>
      <c r="K37" s="436"/>
      <c r="L37" s="436"/>
    </row>
    <row r="38" spans="1:12" ht="54.95" customHeight="1" x14ac:dyDescent="0.25">
      <c r="A38" s="437" t="str">
        <f>'MAPA RIESGOS GESTION'!E42</f>
        <v>Informes de evaluación que no contribuyan al mejoramiento de las operaciones estadísticas desarrolladas por las entidades que conforman el SEN</v>
      </c>
      <c r="B38" s="437"/>
      <c r="C38" s="437"/>
      <c r="D38" s="437"/>
      <c r="E38" s="437" t="str">
        <f>'MAPA RIESGOS GESTION'!Q42</f>
        <v>Verificar el perfil y competencia de los integrantes del equipo evaluador durante su proceso de contratación (competencias: experto temático, experto en proceso, experto estadístico, analista de base de datos y auditor líder)</v>
      </c>
      <c r="F38" s="437"/>
      <c r="G38" s="437"/>
      <c r="H38" s="437"/>
      <c r="I38" s="437"/>
      <c r="J38" s="436" t="s">
        <v>32</v>
      </c>
      <c r="K38" s="436"/>
      <c r="L38" s="436"/>
    </row>
    <row r="39" spans="1:12" ht="54.95" customHeight="1" x14ac:dyDescent="0.25">
      <c r="A39" s="437"/>
      <c r="B39" s="437"/>
      <c r="C39" s="437"/>
      <c r="D39" s="437"/>
      <c r="E39" s="437" t="str">
        <f>'MAPA RIESGOS GESTION'!Q43</f>
        <v>Realizar sensibilización de la norma NTCPE 1000 y del proceso de evaluación</v>
      </c>
      <c r="F39" s="437"/>
      <c r="G39" s="437"/>
      <c r="H39" s="437"/>
      <c r="I39" s="437"/>
      <c r="J39" s="436" t="s">
        <v>32</v>
      </c>
      <c r="K39" s="436"/>
      <c r="L39" s="436"/>
    </row>
    <row r="40" spans="1:12" ht="54.95" customHeight="1" x14ac:dyDescent="0.25">
      <c r="A40" s="437"/>
      <c r="B40" s="437"/>
      <c r="C40" s="437"/>
      <c r="D40" s="437"/>
      <c r="E40" s="437" t="str">
        <f>'MAPA RIESGOS GESTION'!Q44</f>
        <v>Realizar sensibilización de la norma NTCPE 1000 y del proceso de evaluación</v>
      </c>
      <c r="F40" s="437"/>
      <c r="G40" s="437"/>
      <c r="H40" s="437"/>
      <c r="I40" s="437"/>
      <c r="J40" s="436" t="s">
        <v>32</v>
      </c>
      <c r="K40" s="436"/>
      <c r="L40" s="436"/>
    </row>
    <row r="41" spans="1:12" ht="54.95" customHeight="1" x14ac:dyDescent="0.25">
      <c r="A41" s="437"/>
      <c r="B41" s="437"/>
      <c r="C41" s="437"/>
      <c r="D41" s="437"/>
      <c r="E41" s="437" t="str">
        <f>'MAPA RIESGOS GESTION'!Q45</f>
        <v>Verificar mediante reuniones de consolidación, el diligenciamiento adecuado de los instrumentos de evaluación</v>
      </c>
      <c r="F41" s="437"/>
      <c r="G41" s="437"/>
      <c r="H41" s="437"/>
      <c r="I41" s="437"/>
      <c r="J41" s="436" t="s">
        <v>32</v>
      </c>
      <c r="K41" s="436"/>
      <c r="L41" s="436"/>
    </row>
    <row r="42" spans="1:12" ht="54.95" customHeight="1" x14ac:dyDescent="0.25">
      <c r="A42" s="437"/>
      <c r="B42" s="437"/>
      <c r="C42" s="437"/>
      <c r="D42" s="437"/>
      <c r="E42" s="437">
        <f>'MAPA RIESGOS GESTION'!Q46</f>
        <v>0</v>
      </c>
      <c r="F42" s="437"/>
      <c r="G42" s="437"/>
      <c r="H42" s="437"/>
      <c r="I42" s="437"/>
      <c r="J42" s="436"/>
      <c r="K42" s="436"/>
      <c r="L42" s="436"/>
    </row>
    <row r="43" spans="1:12" ht="54.95" customHeight="1" x14ac:dyDescent="0.25">
      <c r="A43" s="437"/>
      <c r="B43" s="437"/>
      <c r="C43" s="437"/>
      <c r="D43" s="437"/>
      <c r="E43" s="437">
        <f>'MAPA RIESGOS GESTION'!Q47</f>
        <v>0</v>
      </c>
      <c r="F43" s="437"/>
      <c r="G43" s="437"/>
      <c r="H43" s="437"/>
      <c r="I43" s="437"/>
      <c r="J43" s="436"/>
      <c r="K43" s="436"/>
      <c r="L43" s="436"/>
    </row>
    <row r="44" spans="1:12" ht="54.95" customHeight="1" x14ac:dyDescent="0.25">
      <c r="A44" s="437"/>
      <c r="B44" s="437"/>
      <c r="C44" s="437"/>
      <c r="D44" s="437"/>
      <c r="E44" s="437">
        <f>'MAPA RIESGOS GESTION'!Q48</f>
        <v>0</v>
      </c>
      <c r="F44" s="437"/>
      <c r="G44" s="437"/>
      <c r="H44" s="437"/>
      <c r="I44" s="437"/>
      <c r="J44" s="436"/>
      <c r="K44" s="436"/>
      <c r="L44" s="436"/>
    </row>
    <row r="45" spans="1:12" ht="54.95" customHeight="1" x14ac:dyDescent="0.25">
      <c r="A45" s="437"/>
      <c r="B45" s="437"/>
      <c r="C45" s="437"/>
      <c r="D45" s="437"/>
      <c r="E45" s="437">
        <f>'MAPA RIESGOS GESTION'!Q49</f>
        <v>0</v>
      </c>
      <c r="F45" s="437"/>
      <c r="G45" s="437"/>
      <c r="H45" s="437"/>
      <c r="I45" s="437"/>
      <c r="J45" s="436"/>
      <c r="K45" s="436"/>
      <c r="L45" s="436"/>
    </row>
    <row r="46" spans="1:12" ht="54.95" customHeight="1" x14ac:dyDescent="0.25">
      <c r="A46" s="437"/>
      <c r="B46" s="437"/>
      <c r="C46" s="437"/>
      <c r="D46" s="437"/>
      <c r="E46" s="437">
        <f>'MAPA RIESGOS GESTION'!Q50</f>
        <v>0</v>
      </c>
      <c r="F46" s="437"/>
      <c r="G46" s="437"/>
      <c r="H46" s="437"/>
      <c r="I46" s="437"/>
      <c r="J46" s="436"/>
      <c r="K46" s="436"/>
      <c r="L46" s="436"/>
    </row>
    <row r="47" spans="1:12" ht="54.95" customHeight="1" x14ac:dyDescent="0.25">
      <c r="A47" s="437"/>
      <c r="B47" s="437"/>
      <c r="C47" s="437"/>
      <c r="D47" s="437"/>
      <c r="E47" s="437">
        <f>'MAPA RIESGOS GESTION'!Q51</f>
        <v>0</v>
      </c>
      <c r="F47" s="437"/>
      <c r="G47" s="437"/>
      <c r="H47" s="437"/>
      <c r="I47" s="437"/>
      <c r="J47" s="436"/>
      <c r="K47" s="436"/>
      <c r="L47" s="436"/>
    </row>
    <row r="48" spans="1:12" ht="54.95" customHeight="1" x14ac:dyDescent="0.25">
      <c r="A48" s="437"/>
      <c r="B48" s="437"/>
      <c r="C48" s="437"/>
      <c r="D48" s="437"/>
      <c r="E48" s="437">
        <f>'MAPA RIESGOS GESTION'!Q52</f>
        <v>0</v>
      </c>
      <c r="F48" s="437"/>
      <c r="G48" s="437"/>
      <c r="H48" s="437"/>
      <c r="I48" s="437"/>
      <c r="J48" s="436"/>
      <c r="K48" s="436"/>
      <c r="L48" s="436"/>
    </row>
    <row r="49" spans="1:12" ht="54.95" customHeight="1" x14ac:dyDescent="0.25">
      <c r="A49" s="437"/>
      <c r="B49" s="437"/>
      <c r="C49" s="437"/>
      <c r="D49" s="437"/>
      <c r="E49" s="437">
        <f>'MAPA RIESGOS GESTION'!Q53</f>
        <v>0</v>
      </c>
      <c r="F49" s="437"/>
      <c r="G49" s="437"/>
      <c r="H49" s="437"/>
      <c r="I49" s="437"/>
      <c r="J49" s="436"/>
      <c r="K49" s="436"/>
      <c r="L49" s="436"/>
    </row>
    <row r="50" spans="1:12" ht="54.95" customHeight="1" x14ac:dyDescent="0.25">
      <c r="A50" s="437"/>
      <c r="B50" s="437"/>
      <c r="C50" s="437"/>
      <c r="D50" s="437"/>
      <c r="E50" s="437">
        <f>'MAPA RIESGOS GESTION'!Q54</f>
        <v>0</v>
      </c>
      <c r="F50" s="437"/>
      <c r="G50" s="437"/>
      <c r="H50" s="437"/>
      <c r="I50" s="437"/>
      <c r="J50" s="436"/>
      <c r="K50" s="436"/>
      <c r="L50" s="436"/>
    </row>
    <row r="51" spans="1:12" ht="54.95" customHeight="1" x14ac:dyDescent="0.25">
      <c r="A51" s="437"/>
      <c r="B51" s="437"/>
      <c r="C51" s="437"/>
      <c r="D51" s="437"/>
      <c r="E51" s="437">
        <f>'MAPA RIESGOS GESTION'!Q55</f>
        <v>0</v>
      </c>
      <c r="F51" s="437"/>
      <c r="G51" s="437"/>
      <c r="H51" s="437"/>
      <c r="I51" s="437"/>
      <c r="J51" s="436"/>
      <c r="K51" s="436"/>
      <c r="L51" s="436"/>
    </row>
    <row r="52" spans="1:12" ht="54.95" customHeight="1" x14ac:dyDescent="0.25">
      <c r="A52" s="437"/>
      <c r="B52" s="437"/>
      <c r="C52" s="437"/>
      <c r="D52" s="437"/>
      <c r="E52" s="437">
        <f>'MAPA RIESGOS GESTION'!Q56</f>
        <v>0</v>
      </c>
      <c r="F52" s="437"/>
      <c r="G52" s="437"/>
      <c r="H52" s="437"/>
      <c r="I52" s="437"/>
      <c r="J52" s="436"/>
      <c r="K52" s="436"/>
      <c r="L52" s="436"/>
    </row>
    <row r="53" spans="1:12" ht="54.95" customHeight="1" x14ac:dyDescent="0.25">
      <c r="A53" s="437"/>
      <c r="B53" s="437"/>
      <c r="C53" s="437"/>
      <c r="D53" s="437"/>
      <c r="E53" s="437">
        <f>'MAPA RIESGOS GESTION'!Q57</f>
        <v>0</v>
      </c>
      <c r="F53" s="437"/>
      <c r="G53" s="437"/>
      <c r="H53" s="437"/>
      <c r="I53" s="437"/>
      <c r="J53" s="436"/>
      <c r="K53" s="436"/>
      <c r="L53" s="436"/>
    </row>
    <row r="54" spans="1:12" ht="54.95" customHeight="1" x14ac:dyDescent="0.25">
      <c r="A54" s="437">
        <f>'MAPA RIESGOS GESTION'!E58</f>
        <v>0</v>
      </c>
      <c r="B54" s="437"/>
      <c r="C54" s="437"/>
      <c r="D54" s="437"/>
      <c r="E54" s="437">
        <f>'MAPA RIESGOS GESTION'!Q58</f>
        <v>0</v>
      </c>
      <c r="F54" s="437"/>
      <c r="G54" s="437"/>
      <c r="H54" s="437"/>
      <c r="I54" s="437"/>
      <c r="J54" s="436"/>
      <c r="K54" s="436"/>
      <c r="L54" s="436"/>
    </row>
    <row r="55" spans="1:12" ht="54.95" customHeight="1" x14ac:dyDescent="0.25">
      <c r="A55" s="437"/>
      <c r="B55" s="437"/>
      <c r="C55" s="437"/>
      <c r="D55" s="437"/>
      <c r="E55" s="437">
        <f>'MAPA RIESGOS GESTION'!Q59</f>
        <v>0</v>
      </c>
      <c r="F55" s="437"/>
      <c r="G55" s="437"/>
      <c r="H55" s="437"/>
      <c r="I55" s="437"/>
      <c r="J55" s="436"/>
      <c r="K55" s="436"/>
      <c r="L55" s="436"/>
    </row>
    <row r="56" spans="1:12" ht="54.95" customHeight="1" x14ac:dyDescent="0.25">
      <c r="A56" s="437"/>
      <c r="B56" s="437"/>
      <c r="C56" s="437"/>
      <c r="D56" s="437"/>
      <c r="E56" s="437">
        <f>'MAPA RIESGOS GESTION'!Q60</f>
        <v>0</v>
      </c>
      <c r="F56" s="437"/>
      <c r="G56" s="437"/>
      <c r="H56" s="437"/>
      <c r="I56" s="437"/>
      <c r="J56" s="436"/>
      <c r="K56" s="436"/>
      <c r="L56" s="436"/>
    </row>
    <row r="57" spans="1:12" ht="54.95" customHeight="1" x14ac:dyDescent="0.25">
      <c r="A57" s="437"/>
      <c r="B57" s="437"/>
      <c r="C57" s="437"/>
      <c r="D57" s="437"/>
      <c r="E57" s="437">
        <f>'MAPA RIESGOS GESTION'!Q61</f>
        <v>0</v>
      </c>
      <c r="F57" s="437"/>
      <c r="G57" s="437"/>
      <c r="H57" s="437"/>
      <c r="I57" s="437"/>
      <c r="J57" s="436"/>
      <c r="K57" s="436"/>
      <c r="L57" s="436"/>
    </row>
    <row r="58" spans="1:12" ht="54.95" customHeight="1" x14ac:dyDescent="0.25">
      <c r="A58" s="437"/>
      <c r="B58" s="437"/>
      <c r="C58" s="437"/>
      <c r="D58" s="437"/>
      <c r="E58" s="437">
        <f>'MAPA RIESGOS GESTION'!Q62</f>
        <v>0</v>
      </c>
      <c r="F58" s="437"/>
      <c r="G58" s="437"/>
      <c r="H58" s="437"/>
      <c r="I58" s="437"/>
      <c r="J58" s="436"/>
      <c r="K58" s="436"/>
      <c r="L58" s="436"/>
    </row>
    <row r="59" spans="1:12" ht="54.95" customHeight="1" x14ac:dyDescent="0.25">
      <c r="A59" s="437"/>
      <c r="B59" s="437"/>
      <c r="C59" s="437"/>
      <c r="D59" s="437"/>
      <c r="E59" s="437">
        <f>'MAPA RIESGOS GESTION'!Q63</f>
        <v>0</v>
      </c>
      <c r="F59" s="437"/>
      <c r="G59" s="437"/>
      <c r="H59" s="437"/>
      <c r="I59" s="437"/>
      <c r="J59" s="436"/>
      <c r="K59" s="436"/>
      <c r="L59" s="436"/>
    </row>
    <row r="60" spans="1:12" ht="54.95" customHeight="1" x14ac:dyDescent="0.25">
      <c r="A60" s="437"/>
      <c r="B60" s="437"/>
      <c r="C60" s="437"/>
      <c r="D60" s="437"/>
      <c r="E60" s="437">
        <f>'MAPA RIESGOS GESTION'!Q64</f>
        <v>0</v>
      </c>
      <c r="F60" s="437"/>
      <c r="G60" s="437"/>
      <c r="H60" s="437"/>
      <c r="I60" s="437"/>
      <c r="J60" s="436"/>
      <c r="K60" s="436"/>
      <c r="L60" s="436"/>
    </row>
    <row r="61" spans="1:12" ht="54.95" customHeight="1" x14ac:dyDescent="0.25">
      <c r="A61" s="437"/>
      <c r="B61" s="437"/>
      <c r="C61" s="437"/>
      <c r="D61" s="437"/>
      <c r="E61" s="437">
        <f>'MAPA RIESGOS GESTION'!Q65</f>
        <v>0</v>
      </c>
      <c r="F61" s="437"/>
      <c r="G61" s="437"/>
      <c r="H61" s="437"/>
      <c r="I61" s="437"/>
      <c r="J61" s="436"/>
      <c r="K61" s="436"/>
      <c r="L61" s="436"/>
    </row>
    <row r="62" spans="1:12" ht="54.95" customHeight="1" x14ac:dyDescent="0.25">
      <c r="A62" s="437"/>
      <c r="B62" s="437"/>
      <c r="C62" s="437"/>
      <c r="D62" s="437"/>
      <c r="E62" s="437">
        <f>'MAPA RIESGOS GESTION'!Q66</f>
        <v>0</v>
      </c>
      <c r="F62" s="437"/>
      <c r="G62" s="437"/>
      <c r="H62" s="437"/>
      <c r="I62" s="437"/>
      <c r="J62" s="436"/>
      <c r="K62" s="436"/>
      <c r="L62" s="436"/>
    </row>
    <row r="63" spans="1:12" ht="54.95" customHeight="1" x14ac:dyDescent="0.25">
      <c r="A63" s="437"/>
      <c r="B63" s="437"/>
      <c r="C63" s="437"/>
      <c r="D63" s="437"/>
      <c r="E63" s="437">
        <f>'MAPA RIESGOS GESTION'!Q67</f>
        <v>0</v>
      </c>
      <c r="F63" s="437"/>
      <c r="G63" s="437"/>
      <c r="H63" s="437"/>
      <c r="I63" s="437"/>
      <c r="J63" s="436"/>
      <c r="K63" s="436"/>
      <c r="L63" s="436"/>
    </row>
    <row r="64" spans="1:12" ht="54.95" customHeight="1" x14ac:dyDescent="0.25">
      <c r="A64" s="437"/>
      <c r="B64" s="437"/>
      <c r="C64" s="437"/>
      <c r="D64" s="437"/>
      <c r="E64" s="437">
        <f>'MAPA RIESGOS GESTION'!Q68</f>
        <v>0</v>
      </c>
      <c r="F64" s="437"/>
      <c r="G64" s="437"/>
      <c r="H64" s="437"/>
      <c r="I64" s="437"/>
      <c r="J64" s="436"/>
      <c r="K64" s="436"/>
      <c r="L64" s="436"/>
    </row>
    <row r="65" spans="1:12" ht="54.95" customHeight="1" x14ac:dyDescent="0.25">
      <c r="A65" s="437"/>
      <c r="B65" s="437"/>
      <c r="C65" s="437"/>
      <c r="D65" s="437"/>
      <c r="E65" s="437">
        <f>'MAPA RIESGOS GESTION'!Q69</f>
        <v>0</v>
      </c>
      <c r="F65" s="437"/>
      <c r="G65" s="437"/>
      <c r="H65" s="437"/>
      <c r="I65" s="437"/>
      <c r="J65" s="436"/>
      <c r="K65" s="436"/>
      <c r="L65" s="436"/>
    </row>
    <row r="66" spans="1:12" ht="54.95" customHeight="1" x14ac:dyDescent="0.25">
      <c r="A66" s="437"/>
      <c r="B66" s="437"/>
      <c r="C66" s="437"/>
      <c r="D66" s="437"/>
      <c r="E66" s="437">
        <f>'MAPA RIESGOS GESTION'!Q70</f>
        <v>0</v>
      </c>
      <c r="F66" s="437"/>
      <c r="G66" s="437"/>
      <c r="H66" s="437"/>
      <c r="I66" s="437"/>
      <c r="J66" s="436"/>
      <c r="K66" s="436"/>
      <c r="L66" s="436"/>
    </row>
    <row r="67" spans="1:12" ht="54.95" customHeight="1" x14ac:dyDescent="0.25">
      <c r="A67" s="437"/>
      <c r="B67" s="437"/>
      <c r="C67" s="437"/>
      <c r="D67" s="437"/>
      <c r="E67" s="437">
        <f>'MAPA RIESGOS GESTION'!Q71</f>
        <v>0</v>
      </c>
      <c r="F67" s="437"/>
      <c r="G67" s="437"/>
      <c r="H67" s="437"/>
      <c r="I67" s="437"/>
      <c r="J67" s="436"/>
      <c r="K67" s="436"/>
      <c r="L67" s="436"/>
    </row>
    <row r="68" spans="1:12" ht="54.95" customHeight="1" x14ac:dyDescent="0.25">
      <c r="A68" s="437"/>
      <c r="B68" s="437"/>
      <c r="C68" s="437"/>
      <c r="D68" s="437"/>
      <c r="E68" s="437">
        <f>'MAPA RIESGOS GESTION'!Q72</f>
        <v>0</v>
      </c>
      <c r="F68" s="437"/>
      <c r="G68" s="437"/>
      <c r="H68" s="437"/>
      <c r="I68" s="437"/>
      <c r="J68" s="436"/>
      <c r="K68" s="436"/>
      <c r="L68" s="436"/>
    </row>
    <row r="69" spans="1:12" ht="54.95" customHeight="1" x14ac:dyDescent="0.25">
      <c r="A69" s="437"/>
      <c r="B69" s="437"/>
      <c r="C69" s="437"/>
      <c r="D69" s="437"/>
      <c r="E69" s="437">
        <f>'MAPA RIESGOS GESTION'!Q73</f>
        <v>0</v>
      </c>
      <c r="F69" s="437"/>
      <c r="G69" s="437"/>
      <c r="H69" s="437"/>
      <c r="I69" s="437"/>
      <c r="J69" s="436"/>
      <c r="K69" s="436"/>
      <c r="L69" s="436"/>
    </row>
    <row r="70" spans="1:12" ht="54.95" customHeight="1" x14ac:dyDescent="0.25">
      <c r="A70" s="437">
        <f>'MAPA RIESGOS GESTION'!E74</f>
        <v>0</v>
      </c>
      <c r="B70" s="437"/>
      <c r="C70" s="437"/>
      <c r="D70" s="437"/>
      <c r="E70" s="437">
        <f>'MAPA RIESGOS GESTION'!Q74</f>
        <v>0</v>
      </c>
      <c r="F70" s="437"/>
      <c r="G70" s="437"/>
      <c r="H70" s="437"/>
      <c r="I70" s="437"/>
      <c r="J70" s="436"/>
      <c r="K70" s="436"/>
      <c r="L70" s="436"/>
    </row>
    <row r="71" spans="1:12" ht="54.95" customHeight="1" x14ac:dyDescent="0.25">
      <c r="A71" s="437"/>
      <c r="B71" s="437"/>
      <c r="C71" s="437"/>
      <c r="D71" s="437"/>
      <c r="E71" s="437">
        <f>'MAPA RIESGOS GESTION'!Q75</f>
        <v>0</v>
      </c>
      <c r="F71" s="437"/>
      <c r="G71" s="437"/>
      <c r="H71" s="437"/>
      <c r="I71" s="437"/>
      <c r="J71" s="436"/>
      <c r="K71" s="436"/>
      <c r="L71" s="436"/>
    </row>
    <row r="72" spans="1:12" ht="54.95" customHeight="1" x14ac:dyDescent="0.25">
      <c r="A72" s="437"/>
      <c r="B72" s="437"/>
      <c r="C72" s="437"/>
      <c r="D72" s="437"/>
      <c r="E72" s="437">
        <f>'MAPA RIESGOS GESTION'!Q76</f>
        <v>0</v>
      </c>
      <c r="F72" s="437"/>
      <c r="G72" s="437"/>
      <c r="H72" s="437"/>
      <c r="I72" s="437"/>
      <c r="J72" s="436"/>
      <c r="K72" s="436"/>
      <c r="L72" s="436"/>
    </row>
    <row r="73" spans="1:12" ht="54.95" customHeight="1" x14ac:dyDescent="0.25">
      <c r="A73" s="437"/>
      <c r="B73" s="437"/>
      <c r="C73" s="437"/>
      <c r="D73" s="437"/>
      <c r="E73" s="437">
        <f>'MAPA RIESGOS GESTION'!Q77</f>
        <v>0</v>
      </c>
      <c r="F73" s="437"/>
      <c r="G73" s="437"/>
      <c r="H73" s="437"/>
      <c r="I73" s="437"/>
      <c r="J73" s="436"/>
      <c r="K73" s="436"/>
      <c r="L73" s="436"/>
    </row>
    <row r="74" spans="1:12" ht="54.95" customHeight="1" x14ac:dyDescent="0.25">
      <c r="A74" s="437"/>
      <c r="B74" s="437"/>
      <c r="C74" s="437"/>
      <c r="D74" s="437"/>
      <c r="E74" s="437">
        <f>'MAPA RIESGOS GESTION'!Q78</f>
        <v>0</v>
      </c>
      <c r="F74" s="437"/>
      <c r="G74" s="437"/>
      <c r="H74" s="437"/>
      <c r="I74" s="437"/>
      <c r="J74" s="436"/>
      <c r="K74" s="436"/>
      <c r="L74" s="436"/>
    </row>
    <row r="75" spans="1:12" ht="54.95" customHeight="1" x14ac:dyDescent="0.25">
      <c r="A75" s="437"/>
      <c r="B75" s="437"/>
      <c r="C75" s="437"/>
      <c r="D75" s="437"/>
      <c r="E75" s="437">
        <f>'MAPA RIESGOS GESTION'!Q79</f>
        <v>0</v>
      </c>
      <c r="F75" s="437"/>
      <c r="G75" s="437"/>
      <c r="H75" s="437"/>
      <c r="I75" s="437"/>
      <c r="J75" s="436"/>
      <c r="K75" s="436"/>
      <c r="L75" s="436"/>
    </row>
    <row r="76" spans="1:12" ht="54.95" customHeight="1" x14ac:dyDescent="0.25">
      <c r="A76" s="437"/>
      <c r="B76" s="437"/>
      <c r="C76" s="437"/>
      <c r="D76" s="437"/>
      <c r="E76" s="437">
        <f>'MAPA RIESGOS GESTION'!Q80</f>
        <v>0</v>
      </c>
      <c r="F76" s="437"/>
      <c r="G76" s="437"/>
      <c r="H76" s="437"/>
      <c r="I76" s="437"/>
      <c r="J76" s="436"/>
      <c r="K76" s="436"/>
      <c r="L76" s="436"/>
    </row>
    <row r="77" spans="1:12" ht="54.95" customHeight="1" x14ac:dyDescent="0.25">
      <c r="A77" s="437"/>
      <c r="B77" s="437"/>
      <c r="C77" s="437"/>
      <c r="D77" s="437"/>
      <c r="E77" s="437">
        <f>'MAPA RIESGOS GESTION'!Q81</f>
        <v>0</v>
      </c>
      <c r="F77" s="437"/>
      <c r="G77" s="437"/>
      <c r="H77" s="437"/>
      <c r="I77" s="437"/>
      <c r="J77" s="436"/>
      <c r="K77" s="436"/>
      <c r="L77" s="436"/>
    </row>
    <row r="78" spans="1:12" ht="54.95" customHeight="1" x14ac:dyDescent="0.25">
      <c r="A78" s="437"/>
      <c r="B78" s="437"/>
      <c r="C78" s="437"/>
      <c r="D78" s="437"/>
      <c r="E78" s="437">
        <f>'MAPA RIESGOS GESTION'!Q82</f>
        <v>0</v>
      </c>
      <c r="F78" s="437"/>
      <c r="G78" s="437"/>
      <c r="H78" s="437"/>
      <c r="I78" s="437"/>
      <c r="J78" s="436"/>
      <c r="K78" s="436"/>
      <c r="L78" s="436"/>
    </row>
    <row r="79" spans="1:12" ht="54.95" customHeight="1" x14ac:dyDescent="0.25">
      <c r="A79" s="437"/>
      <c r="B79" s="437"/>
      <c r="C79" s="437"/>
      <c r="D79" s="437"/>
      <c r="E79" s="437">
        <f>'MAPA RIESGOS GESTION'!Q83</f>
        <v>0</v>
      </c>
      <c r="F79" s="437"/>
      <c r="G79" s="437"/>
      <c r="H79" s="437"/>
      <c r="I79" s="437"/>
      <c r="J79" s="436"/>
      <c r="K79" s="436"/>
      <c r="L79" s="436"/>
    </row>
    <row r="80" spans="1:12" ht="54.95" customHeight="1" x14ac:dyDescent="0.25">
      <c r="A80" s="437"/>
      <c r="B80" s="437"/>
      <c r="C80" s="437"/>
      <c r="D80" s="437"/>
      <c r="E80" s="437">
        <f>'MAPA RIESGOS GESTION'!Q84</f>
        <v>0</v>
      </c>
      <c r="F80" s="437"/>
      <c r="G80" s="437"/>
      <c r="H80" s="437"/>
      <c r="I80" s="437"/>
      <c r="J80" s="436"/>
      <c r="K80" s="436"/>
      <c r="L80" s="436"/>
    </row>
    <row r="81" spans="1:12" ht="54.95" customHeight="1" x14ac:dyDescent="0.25">
      <c r="A81" s="437"/>
      <c r="B81" s="437"/>
      <c r="C81" s="437"/>
      <c r="D81" s="437"/>
      <c r="E81" s="437">
        <f>'MAPA RIESGOS GESTION'!Q85</f>
        <v>0</v>
      </c>
      <c r="F81" s="437"/>
      <c r="G81" s="437"/>
      <c r="H81" s="437"/>
      <c r="I81" s="437"/>
      <c r="J81" s="436"/>
      <c r="K81" s="436"/>
      <c r="L81" s="436"/>
    </row>
    <row r="82" spans="1:12" ht="54.95" customHeight="1" x14ac:dyDescent="0.25">
      <c r="A82" s="437"/>
      <c r="B82" s="437"/>
      <c r="C82" s="437"/>
      <c r="D82" s="437"/>
      <c r="E82" s="437">
        <f>'MAPA RIESGOS GESTION'!Q86</f>
        <v>0</v>
      </c>
      <c r="F82" s="437"/>
      <c r="G82" s="437"/>
      <c r="H82" s="437"/>
      <c r="I82" s="437"/>
      <c r="J82" s="436"/>
      <c r="K82" s="436"/>
      <c r="L82" s="436"/>
    </row>
    <row r="83" spans="1:12" ht="54.95" customHeight="1" x14ac:dyDescent="0.25">
      <c r="A83" s="437"/>
      <c r="B83" s="437"/>
      <c r="C83" s="437"/>
      <c r="D83" s="437"/>
      <c r="E83" s="437">
        <f>'MAPA RIESGOS GESTION'!Q87</f>
        <v>0</v>
      </c>
      <c r="F83" s="437"/>
      <c r="G83" s="437"/>
      <c r="H83" s="437"/>
      <c r="I83" s="437"/>
      <c r="J83" s="436"/>
      <c r="K83" s="436"/>
      <c r="L83" s="436"/>
    </row>
    <row r="84" spans="1:12" ht="54.95" customHeight="1" x14ac:dyDescent="0.25">
      <c r="A84" s="437"/>
      <c r="B84" s="437"/>
      <c r="C84" s="437"/>
      <c r="D84" s="437"/>
      <c r="E84" s="437">
        <f>'MAPA RIESGOS GESTION'!Q88</f>
        <v>0</v>
      </c>
      <c r="F84" s="437"/>
      <c r="G84" s="437"/>
      <c r="H84" s="437"/>
      <c r="I84" s="437"/>
      <c r="J84" s="436"/>
      <c r="K84" s="436"/>
      <c r="L84" s="436"/>
    </row>
    <row r="85" spans="1:12" ht="54.95" customHeight="1" x14ac:dyDescent="0.25">
      <c r="A85" s="437"/>
      <c r="B85" s="437"/>
      <c r="C85" s="437"/>
      <c r="D85" s="437"/>
      <c r="E85" s="437">
        <f>'MAPA RIESGOS GESTION'!Q89</f>
        <v>0</v>
      </c>
      <c r="F85" s="437"/>
      <c r="G85" s="437"/>
      <c r="H85" s="437"/>
      <c r="I85" s="437"/>
      <c r="J85" s="436"/>
      <c r="K85" s="436"/>
      <c r="L85" s="436"/>
    </row>
    <row r="86" spans="1:12" ht="54.95" customHeight="1" x14ac:dyDescent="0.25">
      <c r="A86" s="437">
        <f>'MAPA RIESGOS GESTION'!E90</f>
        <v>0</v>
      </c>
      <c r="B86" s="437"/>
      <c r="C86" s="437"/>
      <c r="D86" s="437"/>
      <c r="E86" s="437">
        <f>'MAPA RIESGOS GESTION'!Q90</f>
        <v>0</v>
      </c>
      <c r="F86" s="437"/>
      <c r="G86" s="437"/>
      <c r="H86" s="437"/>
      <c r="I86" s="437"/>
      <c r="J86" s="436"/>
      <c r="K86" s="436"/>
      <c r="L86" s="436"/>
    </row>
    <row r="87" spans="1:12" ht="54.95" customHeight="1" x14ac:dyDescent="0.25">
      <c r="A87" s="437"/>
      <c r="B87" s="437"/>
      <c r="C87" s="437"/>
      <c r="D87" s="437"/>
      <c r="E87" s="437">
        <f>'MAPA RIESGOS GESTION'!Q91</f>
        <v>0</v>
      </c>
      <c r="F87" s="437"/>
      <c r="G87" s="437"/>
      <c r="H87" s="437"/>
      <c r="I87" s="437"/>
      <c r="J87" s="436"/>
      <c r="K87" s="436"/>
      <c r="L87" s="436"/>
    </row>
    <row r="88" spans="1:12" ht="54.95" customHeight="1" x14ac:dyDescent="0.25">
      <c r="A88" s="437"/>
      <c r="B88" s="437"/>
      <c r="C88" s="437"/>
      <c r="D88" s="437"/>
      <c r="E88" s="437">
        <f>'MAPA RIESGOS GESTION'!Q92</f>
        <v>0</v>
      </c>
      <c r="F88" s="437"/>
      <c r="G88" s="437"/>
      <c r="H88" s="437"/>
      <c r="I88" s="437"/>
      <c r="J88" s="436"/>
      <c r="K88" s="436"/>
      <c r="L88" s="436"/>
    </row>
    <row r="89" spans="1:12" ht="54.95" customHeight="1" x14ac:dyDescent="0.25">
      <c r="A89" s="437"/>
      <c r="B89" s="437"/>
      <c r="C89" s="437"/>
      <c r="D89" s="437"/>
      <c r="E89" s="437">
        <f>'MAPA RIESGOS GESTION'!Q93</f>
        <v>0</v>
      </c>
      <c r="F89" s="437"/>
      <c r="G89" s="437"/>
      <c r="H89" s="437"/>
      <c r="I89" s="437"/>
      <c r="J89" s="436"/>
      <c r="K89" s="436"/>
      <c r="L89" s="436"/>
    </row>
    <row r="90" spans="1:12" ht="54.95" customHeight="1" x14ac:dyDescent="0.25">
      <c r="A90" s="437"/>
      <c r="B90" s="437"/>
      <c r="C90" s="437"/>
      <c r="D90" s="437"/>
      <c r="E90" s="437">
        <f>'MAPA RIESGOS GESTION'!Q94</f>
        <v>0</v>
      </c>
      <c r="F90" s="437"/>
      <c r="G90" s="437"/>
      <c r="H90" s="437"/>
      <c r="I90" s="437"/>
      <c r="J90" s="436"/>
      <c r="K90" s="436"/>
      <c r="L90" s="436"/>
    </row>
    <row r="91" spans="1:12" ht="54.95" customHeight="1" x14ac:dyDescent="0.25">
      <c r="A91" s="437"/>
      <c r="B91" s="437"/>
      <c r="C91" s="437"/>
      <c r="D91" s="437"/>
      <c r="E91" s="437">
        <f>'MAPA RIESGOS GESTION'!Q95</f>
        <v>0</v>
      </c>
      <c r="F91" s="437"/>
      <c r="G91" s="437"/>
      <c r="H91" s="437"/>
      <c r="I91" s="437"/>
      <c r="J91" s="436"/>
      <c r="K91" s="436"/>
      <c r="L91" s="436"/>
    </row>
    <row r="92" spans="1:12" ht="54.95" customHeight="1" x14ac:dyDescent="0.25">
      <c r="A92" s="437"/>
      <c r="B92" s="437"/>
      <c r="C92" s="437"/>
      <c r="D92" s="437"/>
      <c r="E92" s="437">
        <f>'MAPA RIESGOS GESTION'!Q96</f>
        <v>0</v>
      </c>
      <c r="F92" s="437"/>
      <c r="G92" s="437"/>
      <c r="H92" s="437"/>
      <c r="I92" s="437"/>
      <c r="J92" s="436"/>
      <c r="K92" s="436"/>
      <c r="L92" s="436"/>
    </row>
    <row r="93" spans="1:12" ht="54.95" customHeight="1" x14ac:dyDescent="0.25">
      <c r="A93" s="437"/>
      <c r="B93" s="437"/>
      <c r="C93" s="437"/>
      <c r="D93" s="437"/>
      <c r="E93" s="437">
        <f>'MAPA RIESGOS GESTION'!Q97</f>
        <v>0</v>
      </c>
      <c r="F93" s="437"/>
      <c r="G93" s="437"/>
      <c r="H93" s="437"/>
      <c r="I93" s="437"/>
      <c r="J93" s="436"/>
      <c r="K93" s="436"/>
      <c r="L93" s="436"/>
    </row>
    <row r="94" spans="1:12" ht="54.95" customHeight="1" x14ac:dyDescent="0.25">
      <c r="A94" s="437"/>
      <c r="B94" s="437"/>
      <c r="C94" s="437"/>
      <c r="D94" s="437"/>
      <c r="E94" s="437">
        <f>'MAPA RIESGOS GESTION'!Q98</f>
        <v>0</v>
      </c>
      <c r="F94" s="437"/>
      <c r="G94" s="437"/>
      <c r="H94" s="437"/>
      <c r="I94" s="437"/>
      <c r="J94" s="436"/>
      <c r="K94" s="436"/>
      <c r="L94" s="436"/>
    </row>
    <row r="95" spans="1:12" ht="54.95" customHeight="1" x14ac:dyDescent="0.25">
      <c r="A95" s="437"/>
      <c r="B95" s="437"/>
      <c r="C95" s="437"/>
      <c r="D95" s="437"/>
      <c r="E95" s="437">
        <f>'MAPA RIESGOS GESTION'!Q99</f>
        <v>0</v>
      </c>
      <c r="F95" s="437"/>
      <c r="G95" s="437"/>
      <c r="H95" s="437"/>
      <c r="I95" s="437"/>
      <c r="J95" s="436"/>
      <c r="K95" s="436"/>
      <c r="L95" s="436"/>
    </row>
    <row r="96" spans="1:12" ht="54.95" customHeight="1" x14ac:dyDescent="0.25">
      <c r="A96" s="437"/>
      <c r="B96" s="437"/>
      <c r="C96" s="437"/>
      <c r="D96" s="437"/>
      <c r="E96" s="437">
        <f>'MAPA RIESGOS GESTION'!Q100</f>
        <v>0</v>
      </c>
      <c r="F96" s="437"/>
      <c r="G96" s="437"/>
      <c r="H96" s="437"/>
      <c r="I96" s="437"/>
      <c r="J96" s="436"/>
      <c r="K96" s="436"/>
      <c r="L96" s="436"/>
    </row>
    <row r="97" spans="1:12" ht="54.95" customHeight="1" x14ac:dyDescent="0.25">
      <c r="A97" s="437"/>
      <c r="B97" s="437"/>
      <c r="C97" s="437"/>
      <c r="D97" s="437"/>
      <c r="E97" s="437">
        <f>'MAPA RIESGOS GESTION'!Q101</f>
        <v>0</v>
      </c>
      <c r="F97" s="437"/>
      <c r="G97" s="437"/>
      <c r="H97" s="437"/>
      <c r="I97" s="437"/>
      <c r="J97" s="436"/>
      <c r="K97" s="436"/>
      <c r="L97" s="436"/>
    </row>
    <row r="98" spans="1:12" ht="54.95" customHeight="1" x14ac:dyDescent="0.25">
      <c r="A98" s="437"/>
      <c r="B98" s="437"/>
      <c r="C98" s="437"/>
      <c r="D98" s="437"/>
      <c r="E98" s="437">
        <f>'MAPA RIESGOS GESTION'!Q102</f>
        <v>0</v>
      </c>
      <c r="F98" s="437"/>
      <c r="G98" s="437"/>
      <c r="H98" s="437"/>
      <c r="I98" s="437"/>
      <c r="J98" s="436"/>
      <c r="K98" s="436"/>
      <c r="L98" s="436"/>
    </row>
    <row r="99" spans="1:12" ht="54.95" customHeight="1" x14ac:dyDescent="0.25">
      <c r="A99" s="437"/>
      <c r="B99" s="437"/>
      <c r="C99" s="437"/>
      <c r="D99" s="437"/>
      <c r="E99" s="437">
        <f>'MAPA RIESGOS GESTION'!Q103</f>
        <v>0</v>
      </c>
      <c r="F99" s="437"/>
      <c r="G99" s="437"/>
      <c r="H99" s="437"/>
      <c r="I99" s="437"/>
      <c r="J99" s="436"/>
      <c r="K99" s="436"/>
      <c r="L99" s="436"/>
    </row>
    <row r="100" spans="1:12" ht="54.95" customHeight="1" x14ac:dyDescent="0.25">
      <c r="A100" s="437"/>
      <c r="B100" s="437"/>
      <c r="C100" s="437"/>
      <c r="D100" s="437"/>
      <c r="E100" s="437">
        <f>'MAPA RIESGOS GESTION'!Q104</f>
        <v>0</v>
      </c>
      <c r="F100" s="437"/>
      <c r="G100" s="437"/>
      <c r="H100" s="437"/>
      <c r="I100" s="437"/>
      <c r="J100" s="436"/>
      <c r="K100" s="436"/>
      <c r="L100" s="436"/>
    </row>
    <row r="101" spans="1:12" ht="54.95" customHeight="1" x14ac:dyDescent="0.25">
      <c r="A101" s="437"/>
      <c r="B101" s="437"/>
      <c r="C101" s="437"/>
      <c r="D101" s="437"/>
      <c r="E101" s="437">
        <f>'MAPA RIESGOS GESTION'!Q105</f>
        <v>0</v>
      </c>
      <c r="F101" s="437"/>
      <c r="G101" s="437"/>
      <c r="H101" s="437"/>
      <c r="I101" s="437"/>
      <c r="J101" s="436"/>
      <c r="K101" s="436"/>
      <c r="L101" s="436"/>
    </row>
    <row r="102" spans="1:12" ht="54.95" customHeight="1" x14ac:dyDescent="0.25">
      <c r="A102" s="437">
        <f>'MAPA RIESGOS GESTION'!E106</f>
        <v>0</v>
      </c>
      <c r="B102" s="437"/>
      <c r="C102" s="437"/>
      <c r="D102" s="437"/>
      <c r="E102" s="437">
        <f>'MAPA RIESGOS GESTION'!Q106</f>
        <v>0</v>
      </c>
      <c r="F102" s="437"/>
      <c r="G102" s="437"/>
      <c r="H102" s="437"/>
      <c r="I102" s="437"/>
      <c r="J102" s="436"/>
      <c r="K102" s="436"/>
      <c r="L102" s="436"/>
    </row>
    <row r="103" spans="1:12" ht="54.95" customHeight="1" x14ac:dyDescent="0.25">
      <c r="A103" s="437"/>
      <c r="B103" s="437"/>
      <c r="C103" s="437"/>
      <c r="D103" s="437"/>
      <c r="E103" s="437">
        <f>'MAPA RIESGOS GESTION'!Q107</f>
        <v>0</v>
      </c>
      <c r="F103" s="437"/>
      <c r="G103" s="437"/>
      <c r="H103" s="437"/>
      <c r="I103" s="437"/>
      <c r="J103" s="436"/>
      <c r="K103" s="436"/>
      <c r="L103" s="436"/>
    </row>
    <row r="104" spans="1:12" ht="54.95" customHeight="1" x14ac:dyDescent="0.25">
      <c r="A104" s="437"/>
      <c r="B104" s="437"/>
      <c r="C104" s="437"/>
      <c r="D104" s="437"/>
      <c r="E104" s="437">
        <f>'MAPA RIESGOS GESTION'!Q108</f>
        <v>0</v>
      </c>
      <c r="F104" s="437"/>
      <c r="G104" s="437"/>
      <c r="H104" s="437"/>
      <c r="I104" s="437"/>
      <c r="J104" s="436"/>
      <c r="K104" s="436"/>
      <c r="L104" s="436"/>
    </row>
    <row r="105" spans="1:12" ht="54.95" customHeight="1" x14ac:dyDescent="0.25">
      <c r="A105" s="437"/>
      <c r="B105" s="437"/>
      <c r="C105" s="437"/>
      <c r="D105" s="437"/>
      <c r="E105" s="437">
        <f>'MAPA RIESGOS GESTION'!Q109</f>
        <v>0</v>
      </c>
      <c r="F105" s="437"/>
      <c r="G105" s="437"/>
      <c r="H105" s="437"/>
      <c r="I105" s="437"/>
      <c r="J105" s="436"/>
      <c r="K105" s="436"/>
      <c r="L105" s="436"/>
    </row>
    <row r="106" spans="1:12" ht="54.95" customHeight="1" x14ac:dyDescent="0.25">
      <c r="A106" s="437"/>
      <c r="B106" s="437"/>
      <c r="C106" s="437"/>
      <c r="D106" s="437"/>
      <c r="E106" s="437">
        <f>'MAPA RIESGOS GESTION'!Q110</f>
        <v>0</v>
      </c>
      <c r="F106" s="437"/>
      <c r="G106" s="437"/>
      <c r="H106" s="437"/>
      <c r="I106" s="437"/>
      <c r="J106" s="436"/>
      <c r="K106" s="436"/>
      <c r="L106" s="436"/>
    </row>
    <row r="107" spans="1:12" ht="54.95" customHeight="1" x14ac:dyDescent="0.25">
      <c r="A107" s="437"/>
      <c r="B107" s="437"/>
      <c r="C107" s="437"/>
      <c r="D107" s="437"/>
      <c r="E107" s="437">
        <f>'MAPA RIESGOS GESTION'!Q111</f>
        <v>0</v>
      </c>
      <c r="F107" s="437"/>
      <c r="G107" s="437"/>
      <c r="H107" s="437"/>
      <c r="I107" s="437"/>
      <c r="J107" s="436"/>
      <c r="K107" s="436"/>
      <c r="L107" s="436"/>
    </row>
    <row r="108" spans="1:12" ht="54.95" customHeight="1" x14ac:dyDescent="0.25">
      <c r="A108" s="437"/>
      <c r="B108" s="437"/>
      <c r="C108" s="437"/>
      <c r="D108" s="437"/>
      <c r="E108" s="437">
        <f>'MAPA RIESGOS GESTION'!Q112</f>
        <v>0</v>
      </c>
      <c r="F108" s="437"/>
      <c r="G108" s="437"/>
      <c r="H108" s="437"/>
      <c r="I108" s="437"/>
      <c r="J108" s="436"/>
      <c r="K108" s="436"/>
      <c r="L108" s="436"/>
    </row>
    <row r="109" spans="1:12" ht="54.95" customHeight="1" x14ac:dyDescent="0.25">
      <c r="A109" s="437"/>
      <c r="B109" s="437"/>
      <c r="C109" s="437"/>
      <c r="D109" s="437"/>
      <c r="E109" s="437">
        <f>'MAPA RIESGOS GESTION'!Q113</f>
        <v>0</v>
      </c>
      <c r="F109" s="437"/>
      <c r="G109" s="437"/>
      <c r="H109" s="437"/>
      <c r="I109" s="437"/>
      <c r="J109" s="436"/>
      <c r="K109" s="436"/>
      <c r="L109" s="436"/>
    </row>
    <row r="110" spans="1:12" ht="54.95" customHeight="1" x14ac:dyDescent="0.25">
      <c r="A110" s="437"/>
      <c r="B110" s="437"/>
      <c r="C110" s="437"/>
      <c r="D110" s="437"/>
      <c r="E110" s="437">
        <f>'MAPA RIESGOS GESTION'!Q114</f>
        <v>0</v>
      </c>
      <c r="F110" s="437"/>
      <c r="G110" s="437"/>
      <c r="H110" s="437"/>
      <c r="I110" s="437"/>
      <c r="J110" s="436"/>
      <c r="K110" s="436"/>
      <c r="L110" s="436"/>
    </row>
    <row r="111" spans="1:12" ht="54.95" customHeight="1" x14ac:dyDescent="0.25">
      <c r="A111" s="437"/>
      <c r="B111" s="437"/>
      <c r="C111" s="437"/>
      <c r="D111" s="437"/>
      <c r="E111" s="437">
        <f>'MAPA RIESGOS GESTION'!Q115</f>
        <v>0</v>
      </c>
      <c r="F111" s="437"/>
      <c r="G111" s="437"/>
      <c r="H111" s="437"/>
      <c r="I111" s="437"/>
      <c r="J111" s="436"/>
      <c r="K111" s="436"/>
      <c r="L111" s="436"/>
    </row>
    <row r="112" spans="1:12" ht="54.95" customHeight="1" x14ac:dyDescent="0.25">
      <c r="A112" s="437"/>
      <c r="B112" s="437"/>
      <c r="C112" s="437"/>
      <c r="D112" s="437"/>
      <c r="E112" s="437">
        <f>'MAPA RIESGOS GESTION'!Q116</f>
        <v>0</v>
      </c>
      <c r="F112" s="437"/>
      <c r="G112" s="437"/>
      <c r="H112" s="437"/>
      <c r="I112" s="437"/>
      <c r="J112" s="436"/>
      <c r="K112" s="436"/>
      <c r="L112" s="436"/>
    </row>
    <row r="113" spans="1:12" ht="54.95" customHeight="1" x14ac:dyDescent="0.25">
      <c r="A113" s="437"/>
      <c r="B113" s="437"/>
      <c r="C113" s="437"/>
      <c r="D113" s="437"/>
      <c r="E113" s="437">
        <f>'MAPA RIESGOS GESTION'!Q117</f>
        <v>0</v>
      </c>
      <c r="F113" s="437"/>
      <c r="G113" s="437"/>
      <c r="H113" s="437"/>
      <c r="I113" s="437"/>
      <c r="J113" s="436"/>
      <c r="K113" s="436"/>
      <c r="L113" s="436"/>
    </row>
    <row r="114" spans="1:12" ht="54.95" customHeight="1" x14ac:dyDescent="0.25">
      <c r="A114" s="437"/>
      <c r="B114" s="437"/>
      <c r="C114" s="437"/>
      <c r="D114" s="437"/>
      <c r="E114" s="437">
        <f>'MAPA RIESGOS GESTION'!Q118</f>
        <v>0</v>
      </c>
      <c r="F114" s="437"/>
      <c r="G114" s="437"/>
      <c r="H114" s="437"/>
      <c r="I114" s="437"/>
      <c r="J114" s="436"/>
      <c r="K114" s="436"/>
      <c r="L114" s="436"/>
    </row>
    <row r="115" spans="1:12" ht="54.95" customHeight="1" x14ac:dyDescent="0.25">
      <c r="A115" s="437"/>
      <c r="B115" s="437"/>
      <c r="C115" s="437"/>
      <c r="D115" s="437"/>
      <c r="E115" s="437">
        <f>'MAPA RIESGOS GESTION'!Q119</f>
        <v>0</v>
      </c>
      <c r="F115" s="437"/>
      <c r="G115" s="437"/>
      <c r="H115" s="437"/>
      <c r="I115" s="437"/>
      <c r="J115" s="436"/>
      <c r="K115" s="436"/>
      <c r="L115" s="436"/>
    </row>
    <row r="116" spans="1:12" ht="54.95" customHeight="1" x14ac:dyDescent="0.25">
      <c r="A116" s="437"/>
      <c r="B116" s="437"/>
      <c r="C116" s="437"/>
      <c r="D116" s="437"/>
      <c r="E116" s="437">
        <f>'MAPA RIESGOS GESTION'!Q120</f>
        <v>0</v>
      </c>
      <c r="F116" s="437"/>
      <c r="G116" s="437"/>
      <c r="H116" s="437"/>
      <c r="I116" s="437"/>
      <c r="J116" s="436"/>
      <c r="K116" s="436"/>
      <c r="L116" s="436"/>
    </row>
    <row r="117" spans="1:12" ht="54.95" customHeight="1" x14ac:dyDescent="0.25">
      <c r="A117" s="437"/>
      <c r="B117" s="437"/>
      <c r="C117" s="437"/>
      <c r="D117" s="437"/>
      <c r="E117" s="437">
        <f>'MAPA RIESGOS GESTION'!Q121</f>
        <v>0</v>
      </c>
      <c r="F117" s="437"/>
      <c r="G117" s="437"/>
      <c r="H117" s="437"/>
      <c r="I117" s="437"/>
      <c r="J117" s="436"/>
      <c r="K117" s="436"/>
      <c r="L117" s="436"/>
    </row>
    <row r="118" spans="1:12" ht="54.95" customHeight="1" x14ac:dyDescent="0.25">
      <c r="A118" s="437">
        <f>'MAPA RIESGOS GESTION'!E122</f>
        <v>0</v>
      </c>
      <c r="B118" s="437"/>
      <c r="C118" s="437"/>
      <c r="D118" s="437"/>
      <c r="E118" s="437">
        <f>'MAPA RIESGOS GESTION'!Q122</f>
        <v>0</v>
      </c>
      <c r="F118" s="437"/>
      <c r="G118" s="437"/>
      <c r="H118" s="437"/>
      <c r="I118" s="437"/>
      <c r="J118" s="436"/>
      <c r="K118" s="436"/>
      <c r="L118" s="436"/>
    </row>
    <row r="119" spans="1:12" ht="54.95" customHeight="1" x14ac:dyDescent="0.25">
      <c r="A119" s="437"/>
      <c r="B119" s="437"/>
      <c r="C119" s="437"/>
      <c r="D119" s="437"/>
      <c r="E119" s="437">
        <f>'MAPA RIESGOS GESTION'!Q123</f>
        <v>0</v>
      </c>
      <c r="F119" s="437"/>
      <c r="G119" s="437"/>
      <c r="H119" s="437"/>
      <c r="I119" s="437"/>
      <c r="J119" s="436"/>
      <c r="K119" s="436"/>
      <c r="L119" s="436"/>
    </row>
    <row r="120" spans="1:12" ht="54.95" customHeight="1" x14ac:dyDescent="0.25">
      <c r="A120" s="437"/>
      <c r="B120" s="437"/>
      <c r="C120" s="437"/>
      <c r="D120" s="437"/>
      <c r="E120" s="437">
        <f>'MAPA RIESGOS GESTION'!Q124</f>
        <v>0</v>
      </c>
      <c r="F120" s="437"/>
      <c r="G120" s="437"/>
      <c r="H120" s="437"/>
      <c r="I120" s="437"/>
      <c r="J120" s="436"/>
      <c r="K120" s="436"/>
      <c r="L120" s="436"/>
    </row>
    <row r="121" spans="1:12" ht="54.95" customHeight="1" x14ac:dyDescent="0.25">
      <c r="A121" s="437"/>
      <c r="B121" s="437"/>
      <c r="C121" s="437"/>
      <c r="D121" s="437"/>
      <c r="E121" s="437">
        <f>'MAPA RIESGOS GESTION'!Q125</f>
        <v>0</v>
      </c>
      <c r="F121" s="437"/>
      <c r="G121" s="437"/>
      <c r="H121" s="437"/>
      <c r="I121" s="437"/>
      <c r="J121" s="436"/>
      <c r="K121" s="436"/>
      <c r="L121" s="436"/>
    </row>
    <row r="122" spans="1:12" ht="54.95" customHeight="1" x14ac:dyDescent="0.25">
      <c r="A122" s="437"/>
      <c r="B122" s="437"/>
      <c r="C122" s="437"/>
      <c r="D122" s="437"/>
      <c r="E122" s="437">
        <f>'MAPA RIESGOS GESTION'!Q126</f>
        <v>0</v>
      </c>
      <c r="F122" s="437"/>
      <c r="G122" s="437"/>
      <c r="H122" s="437"/>
      <c r="I122" s="437"/>
      <c r="J122" s="436"/>
      <c r="K122" s="436"/>
      <c r="L122" s="436"/>
    </row>
    <row r="123" spans="1:12" ht="54.95" customHeight="1" x14ac:dyDescent="0.25">
      <c r="A123" s="437"/>
      <c r="B123" s="437"/>
      <c r="C123" s="437"/>
      <c r="D123" s="437"/>
      <c r="E123" s="437">
        <f>'MAPA RIESGOS GESTION'!Q127</f>
        <v>0</v>
      </c>
      <c r="F123" s="437"/>
      <c r="G123" s="437"/>
      <c r="H123" s="437"/>
      <c r="I123" s="437"/>
      <c r="J123" s="436"/>
      <c r="K123" s="436"/>
      <c r="L123" s="436"/>
    </row>
    <row r="124" spans="1:12" ht="54.95" customHeight="1" x14ac:dyDescent="0.25">
      <c r="A124" s="437"/>
      <c r="B124" s="437"/>
      <c r="C124" s="437"/>
      <c r="D124" s="437"/>
      <c r="E124" s="437">
        <f>'MAPA RIESGOS GESTION'!Q128</f>
        <v>0</v>
      </c>
      <c r="F124" s="437"/>
      <c r="G124" s="437"/>
      <c r="H124" s="437"/>
      <c r="I124" s="437"/>
      <c r="J124" s="436"/>
      <c r="K124" s="436"/>
      <c r="L124" s="436"/>
    </row>
    <row r="125" spans="1:12" ht="54.95" customHeight="1" x14ac:dyDescent="0.25">
      <c r="A125" s="437"/>
      <c r="B125" s="437"/>
      <c r="C125" s="437"/>
      <c r="D125" s="437"/>
      <c r="E125" s="437">
        <f>'MAPA RIESGOS GESTION'!Q129</f>
        <v>0</v>
      </c>
      <c r="F125" s="437"/>
      <c r="G125" s="437"/>
      <c r="H125" s="437"/>
      <c r="I125" s="437"/>
      <c r="J125" s="436"/>
      <c r="K125" s="436"/>
      <c r="L125" s="436"/>
    </row>
    <row r="126" spans="1:12" ht="54.95" customHeight="1" x14ac:dyDescent="0.25">
      <c r="A126" s="437"/>
      <c r="B126" s="437"/>
      <c r="C126" s="437"/>
      <c r="D126" s="437"/>
      <c r="E126" s="437">
        <f>'MAPA RIESGOS GESTION'!Q130</f>
        <v>0</v>
      </c>
      <c r="F126" s="437"/>
      <c r="G126" s="437"/>
      <c r="H126" s="437"/>
      <c r="I126" s="437"/>
      <c r="J126" s="436"/>
      <c r="K126" s="436"/>
      <c r="L126" s="436"/>
    </row>
    <row r="127" spans="1:12" ht="54.95" customHeight="1" x14ac:dyDescent="0.25">
      <c r="A127" s="437"/>
      <c r="B127" s="437"/>
      <c r="C127" s="437"/>
      <c r="D127" s="437"/>
      <c r="E127" s="437">
        <f>'MAPA RIESGOS GESTION'!Q131</f>
        <v>0</v>
      </c>
      <c r="F127" s="437"/>
      <c r="G127" s="437"/>
      <c r="H127" s="437"/>
      <c r="I127" s="437"/>
      <c r="J127" s="436"/>
      <c r="K127" s="436"/>
      <c r="L127" s="436"/>
    </row>
    <row r="128" spans="1:12" ht="54.95" customHeight="1" x14ac:dyDescent="0.25">
      <c r="A128" s="437"/>
      <c r="B128" s="437"/>
      <c r="C128" s="437"/>
      <c r="D128" s="437"/>
      <c r="E128" s="437">
        <f>'MAPA RIESGOS GESTION'!Q132</f>
        <v>0</v>
      </c>
      <c r="F128" s="437"/>
      <c r="G128" s="437"/>
      <c r="H128" s="437"/>
      <c r="I128" s="437"/>
      <c r="J128" s="436"/>
      <c r="K128" s="436"/>
      <c r="L128" s="436"/>
    </row>
    <row r="129" spans="1:12" ht="54.95" customHeight="1" x14ac:dyDescent="0.25">
      <c r="A129" s="437"/>
      <c r="B129" s="437"/>
      <c r="C129" s="437"/>
      <c r="D129" s="437"/>
      <c r="E129" s="437">
        <f>'MAPA RIESGOS GESTION'!Q133</f>
        <v>0</v>
      </c>
      <c r="F129" s="437"/>
      <c r="G129" s="437"/>
      <c r="H129" s="437"/>
      <c r="I129" s="437"/>
      <c r="J129" s="436"/>
      <c r="K129" s="436"/>
      <c r="L129" s="436"/>
    </row>
    <row r="130" spans="1:12" ht="54.95" customHeight="1" x14ac:dyDescent="0.25">
      <c r="A130" s="437"/>
      <c r="B130" s="437"/>
      <c r="C130" s="437"/>
      <c r="D130" s="437"/>
      <c r="E130" s="437">
        <f>'MAPA RIESGOS GESTION'!Q134</f>
        <v>0</v>
      </c>
      <c r="F130" s="437"/>
      <c r="G130" s="437"/>
      <c r="H130" s="437"/>
      <c r="I130" s="437"/>
      <c r="J130" s="436"/>
      <c r="K130" s="436"/>
      <c r="L130" s="436"/>
    </row>
    <row r="131" spans="1:12" ht="54.95" customHeight="1" x14ac:dyDescent="0.25">
      <c r="A131" s="437"/>
      <c r="B131" s="437"/>
      <c r="C131" s="437"/>
      <c r="D131" s="437"/>
      <c r="E131" s="437">
        <f>'MAPA RIESGOS GESTION'!Q135</f>
        <v>0</v>
      </c>
      <c r="F131" s="437"/>
      <c r="G131" s="437"/>
      <c r="H131" s="437"/>
      <c r="I131" s="437"/>
      <c r="J131" s="436"/>
      <c r="K131" s="436"/>
      <c r="L131" s="436"/>
    </row>
    <row r="132" spans="1:12" ht="54.95" customHeight="1" x14ac:dyDescent="0.25">
      <c r="A132" s="437"/>
      <c r="B132" s="437"/>
      <c r="C132" s="437"/>
      <c r="D132" s="437"/>
      <c r="E132" s="437">
        <f>'MAPA RIESGOS GESTION'!Q136</f>
        <v>0</v>
      </c>
      <c r="F132" s="437"/>
      <c r="G132" s="437"/>
      <c r="H132" s="437"/>
      <c r="I132" s="437"/>
      <c r="J132" s="436"/>
      <c r="K132" s="436"/>
      <c r="L132" s="436"/>
    </row>
    <row r="133" spans="1:12" ht="54.95" customHeight="1" x14ac:dyDescent="0.25">
      <c r="A133" s="437"/>
      <c r="B133" s="437"/>
      <c r="C133" s="437"/>
      <c r="D133" s="437"/>
      <c r="E133" s="437">
        <f>'MAPA RIESGOS GESTION'!Q137</f>
        <v>0</v>
      </c>
      <c r="F133" s="437"/>
      <c r="G133" s="437"/>
      <c r="H133" s="437"/>
      <c r="I133" s="437"/>
      <c r="J133" s="436"/>
      <c r="K133" s="436"/>
      <c r="L133" s="436"/>
    </row>
    <row r="134" spans="1:12" ht="54.95" customHeight="1" x14ac:dyDescent="0.25">
      <c r="A134" s="437">
        <f>'MAPA RIESGOS GESTION'!E138</f>
        <v>0</v>
      </c>
      <c r="B134" s="437"/>
      <c r="C134" s="437"/>
      <c r="D134" s="437"/>
      <c r="E134" s="437">
        <f>'MAPA RIESGOS GESTION'!Q138</f>
        <v>0</v>
      </c>
      <c r="F134" s="437"/>
      <c r="G134" s="437"/>
      <c r="H134" s="437"/>
      <c r="I134" s="437"/>
      <c r="J134" s="436"/>
      <c r="K134" s="436"/>
      <c r="L134" s="436"/>
    </row>
    <row r="135" spans="1:12" ht="54.95" customHeight="1" x14ac:dyDescent="0.25">
      <c r="A135" s="437"/>
      <c r="B135" s="437"/>
      <c r="C135" s="437"/>
      <c r="D135" s="437"/>
      <c r="E135" s="437">
        <f>'MAPA RIESGOS GESTION'!Q139</f>
        <v>0</v>
      </c>
      <c r="F135" s="437"/>
      <c r="G135" s="437"/>
      <c r="H135" s="437"/>
      <c r="I135" s="437"/>
      <c r="J135" s="436"/>
      <c r="K135" s="436"/>
      <c r="L135" s="436"/>
    </row>
    <row r="136" spans="1:12" ht="54.95" customHeight="1" x14ac:dyDescent="0.25">
      <c r="A136" s="437"/>
      <c r="B136" s="437"/>
      <c r="C136" s="437"/>
      <c r="D136" s="437"/>
      <c r="E136" s="437">
        <f>'MAPA RIESGOS GESTION'!Q140</f>
        <v>0</v>
      </c>
      <c r="F136" s="437"/>
      <c r="G136" s="437"/>
      <c r="H136" s="437"/>
      <c r="I136" s="437"/>
      <c r="J136" s="436"/>
      <c r="K136" s="436"/>
      <c r="L136" s="436"/>
    </row>
    <row r="137" spans="1:12" ht="54.95" customHeight="1" x14ac:dyDescent="0.25">
      <c r="A137" s="437"/>
      <c r="B137" s="437"/>
      <c r="C137" s="437"/>
      <c r="D137" s="437"/>
      <c r="E137" s="437">
        <f>'MAPA RIESGOS GESTION'!Q141</f>
        <v>0</v>
      </c>
      <c r="F137" s="437"/>
      <c r="G137" s="437"/>
      <c r="H137" s="437"/>
      <c r="I137" s="437"/>
      <c r="J137" s="436"/>
      <c r="K137" s="436"/>
      <c r="L137" s="436"/>
    </row>
    <row r="138" spans="1:12" ht="54.95" customHeight="1" x14ac:dyDescent="0.25">
      <c r="A138" s="437"/>
      <c r="B138" s="437"/>
      <c r="C138" s="437"/>
      <c r="D138" s="437"/>
      <c r="E138" s="437">
        <f>'MAPA RIESGOS GESTION'!Q142</f>
        <v>0</v>
      </c>
      <c r="F138" s="437"/>
      <c r="G138" s="437"/>
      <c r="H138" s="437"/>
      <c r="I138" s="437"/>
      <c r="J138" s="436"/>
      <c r="K138" s="436"/>
      <c r="L138" s="436"/>
    </row>
    <row r="139" spans="1:12" ht="54.95" customHeight="1" x14ac:dyDescent="0.25">
      <c r="A139" s="437"/>
      <c r="B139" s="437"/>
      <c r="C139" s="437"/>
      <c r="D139" s="437"/>
      <c r="E139" s="437">
        <f>'MAPA RIESGOS GESTION'!Q143</f>
        <v>0</v>
      </c>
      <c r="F139" s="437"/>
      <c r="G139" s="437"/>
      <c r="H139" s="437"/>
      <c r="I139" s="437"/>
      <c r="J139" s="436"/>
      <c r="K139" s="436"/>
      <c r="L139" s="436"/>
    </row>
    <row r="140" spans="1:12" ht="54.95" customHeight="1" x14ac:dyDescent="0.25">
      <c r="A140" s="437"/>
      <c r="B140" s="437"/>
      <c r="C140" s="437"/>
      <c r="D140" s="437"/>
      <c r="E140" s="437">
        <f>'MAPA RIESGOS GESTION'!Q144</f>
        <v>0</v>
      </c>
      <c r="F140" s="437"/>
      <c r="G140" s="437"/>
      <c r="H140" s="437"/>
      <c r="I140" s="437"/>
      <c r="J140" s="436"/>
      <c r="K140" s="436"/>
      <c r="L140" s="436"/>
    </row>
    <row r="141" spans="1:12" ht="54.95" customHeight="1" x14ac:dyDescent="0.25">
      <c r="A141" s="437"/>
      <c r="B141" s="437"/>
      <c r="C141" s="437"/>
      <c r="D141" s="437"/>
      <c r="E141" s="437">
        <f>'MAPA RIESGOS GESTION'!Q145</f>
        <v>0</v>
      </c>
      <c r="F141" s="437"/>
      <c r="G141" s="437"/>
      <c r="H141" s="437"/>
      <c r="I141" s="437"/>
      <c r="J141" s="436"/>
      <c r="K141" s="436"/>
      <c r="L141" s="436"/>
    </row>
    <row r="142" spans="1:12" ht="54.95" customHeight="1" x14ac:dyDescent="0.25">
      <c r="A142" s="437"/>
      <c r="B142" s="437"/>
      <c r="C142" s="437"/>
      <c r="D142" s="437"/>
      <c r="E142" s="437">
        <f>'MAPA RIESGOS GESTION'!Q146</f>
        <v>0</v>
      </c>
      <c r="F142" s="437"/>
      <c r="G142" s="437"/>
      <c r="H142" s="437"/>
      <c r="I142" s="437"/>
      <c r="J142" s="436"/>
      <c r="K142" s="436"/>
      <c r="L142" s="436"/>
    </row>
    <row r="143" spans="1:12" ht="54.95" customHeight="1" x14ac:dyDescent="0.25">
      <c r="A143" s="437"/>
      <c r="B143" s="437"/>
      <c r="C143" s="437"/>
      <c r="D143" s="437"/>
      <c r="E143" s="437">
        <f>'MAPA RIESGOS GESTION'!Q147</f>
        <v>0</v>
      </c>
      <c r="F143" s="437"/>
      <c r="G143" s="437"/>
      <c r="H143" s="437"/>
      <c r="I143" s="437"/>
      <c r="J143" s="436"/>
      <c r="K143" s="436"/>
      <c r="L143" s="436"/>
    </row>
    <row r="144" spans="1:12" ht="54.95" customHeight="1" x14ac:dyDescent="0.25">
      <c r="A144" s="437"/>
      <c r="B144" s="437"/>
      <c r="C144" s="437"/>
      <c r="D144" s="437"/>
      <c r="E144" s="437">
        <f>'MAPA RIESGOS GESTION'!Q148</f>
        <v>0</v>
      </c>
      <c r="F144" s="437"/>
      <c r="G144" s="437"/>
      <c r="H144" s="437"/>
      <c r="I144" s="437"/>
      <c r="J144" s="436"/>
      <c r="K144" s="436"/>
      <c r="L144" s="436"/>
    </row>
    <row r="145" spans="1:12" ht="54.95" customHeight="1" x14ac:dyDescent="0.25">
      <c r="A145" s="437"/>
      <c r="B145" s="437"/>
      <c r="C145" s="437"/>
      <c r="D145" s="437"/>
      <c r="E145" s="437">
        <f>'MAPA RIESGOS GESTION'!Q149</f>
        <v>0</v>
      </c>
      <c r="F145" s="437"/>
      <c r="G145" s="437"/>
      <c r="H145" s="437"/>
      <c r="I145" s="437"/>
      <c r="J145" s="436"/>
      <c r="K145" s="436"/>
      <c r="L145" s="436"/>
    </row>
    <row r="146" spans="1:12" ht="54.95" customHeight="1" x14ac:dyDescent="0.25">
      <c r="A146" s="437"/>
      <c r="B146" s="437"/>
      <c r="C146" s="437"/>
      <c r="D146" s="437"/>
      <c r="E146" s="437">
        <f>'MAPA RIESGOS GESTION'!Q150</f>
        <v>0</v>
      </c>
      <c r="F146" s="437"/>
      <c r="G146" s="437"/>
      <c r="H146" s="437"/>
      <c r="I146" s="437"/>
      <c r="J146" s="436"/>
      <c r="K146" s="436"/>
      <c r="L146" s="436"/>
    </row>
    <row r="147" spans="1:12" ht="54.95" customHeight="1" x14ac:dyDescent="0.25">
      <c r="A147" s="437"/>
      <c r="B147" s="437"/>
      <c r="C147" s="437"/>
      <c r="D147" s="437"/>
      <c r="E147" s="437">
        <f>'MAPA RIESGOS GESTION'!Q151</f>
        <v>0</v>
      </c>
      <c r="F147" s="437"/>
      <c r="G147" s="437"/>
      <c r="H147" s="437"/>
      <c r="I147" s="437"/>
      <c r="J147" s="436"/>
      <c r="K147" s="436"/>
      <c r="L147" s="436"/>
    </row>
    <row r="148" spans="1:12" ht="54.95" customHeight="1" x14ac:dyDescent="0.25">
      <c r="A148" s="437"/>
      <c r="B148" s="437"/>
      <c r="C148" s="437"/>
      <c r="D148" s="437"/>
      <c r="E148" s="437">
        <f>'MAPA RIESGOS GESTION'!Q152</f>
        <v>0</v>
      </c>
      <c r="F148" s="437"/>
      <c r="G148" s="437"/>
      <c r="H148" s="437"/>
      <c r="I148" s="437"/>
      <c r="J148" s="436"/>
      <c r="K148" s="436"/>
      <c r="L148" s="436"/>
    </row>
    <row r="149" spans="1:12" ht="54.95" customHeight="1" x14ac:dyDescent="0.25">
      <c r="A149" s="437"/>
      <c r="B149" s="437"/>
      <c r="C149" s="437"/>
      <c r="D149" s="437"/>
      <c r="E149" s="437">
        <f>'MAPA RIESGOS GESTION'!Q153</f>
        <v>0</v>
      </c>
      <c r="F149" s="437"/>
      <c r="G149" s="437"/>
      <c r="H149" s="437"/>
      <c r="I149" s="437"/>
      <c r="J149" s="436"/>
      <c r="K149" s="436"/>
      <c r="L149" s="436"/>
    </row>
    <row r="150" spans="1:12" ht="54.95" customHeight="1" x14ac:dyDescent="0.25">
      <c r="A150" s="437">
        <f>'MAPA RIESGOS GESTION'!E154</f>
        <v>0</v>
      </c>
      <c r="B150" s="437"/>
      <c r="C150" s="437"/>
      <c r="D150" s="437"/>
      <c r="E150" s="437">
        <f>'MAPA RIESGOS GESTION'!Q154</f>
        <v>0</v>
      </c>
      <c r="F150" s="437"/>
      <c r="G150" s="437"/>
      <c r="H150" s="437"/>
      <c r="I150" s="437"/>
      <c r="J150" s="436"/>
      <c r="K150" s="436"/>
      <c r="L150" s="436"/>
    </row>
    <row r="151" spans="1:12" ht="54.95" customHeight="1" x14ac:dyDescent="0.25">
      <c r="A151" s="437"/>
      <c r="B151" s="437"/>
      <c r="C151" s="437"/>
      <c r="D151" s="437"/>
      <c r="E151" s="437">
        <f>'MAPA RIESGOS GESTION'!Q155</f>
        <v>0</v>
      </c>
      <c r="F151" s="437"/>
      <c r="G151" s="437"/>
      <c r="H151" s="437"/>
      <c r="I151" s="437"/>
      <c r="J151" s="436"/>
      <c r="K151" s="436"/>
      <c r="L151" s="436"/>
    </row>
    <row r="152" spans="1:12" ht="54.95" customHeight="1" x14ac:dyDescent="0.25">
      <c r="A152" s="437"/>
      <c r="B152" s="437"/>
      <c r="C152" s="437"/>
      <c r="D152" s="437"/>
      <c r="E152" s="437">
        <f>'MAPA RIESGOS GESTION'!Q156</f>
        <v>0</v>
      </c>
      <c r="F152" s="437"/>
      <c r="G152" s="437"/>
      <c r="H152" s="437"/>
      <c r="I152" s="437"/>
      <c r="J152" s="436"/>
      <c r="K152" s="436"/>
      <c r="L152" s="436"/>
    </row>
    <row r="153" spans="1:12" ht="54.95" customHeight="1" x14ac:dyDescent="0.25">
      <c r="A153" s="437"/>
      <c r="B153" s="437"/>
      <c r="C153" s="437"/>
      <c r="D153" s="437"/>
      <c r="E153" s="437">
        <f>'MAPA RIESGOS GESTION'!Q157</f>
        <v>0</v>
      </c>
      <c r="F153" s="437"/>
      <c r="G153" s="437"/>
      <c r="H153" s="437"/>
      <c r="I153" s="437"/>
      <c r="J153" s="436"/>
      <c r="K153" s="436"/>
      <c r="L153" s="436"/>
    </row>
    <row r="154" spans="1:12" ht="54.95" customHeight="1" x14ac:dyDescent="0.25">
      <c r="A154" s="437"/>
      <c r="B154" s="437"/>
      <c r="C154" s="437"/>
      <c r="D154" s="437"/>
      <c r="E154" s="437">
        <f>'MAPA RIESGOS GESTION'!Q158</f>
        <v>0</v>
      </c>
      <c r="F154" s="437"/>
      <c r="G154" s="437"/>
      <c r="H154" s="437"/>
      <c r="I154" s="437"/>
      <c r="J154" s="436"/>
      <c r="K154" s="436"/>
      <c r="L154" s="436"/>
    </row>
    <row r="155" spans="1:12" ht="54.95" customHeight="1" x14ac:dyDescent="0.25">
      <c r="A155" s="437"/>
      <c r="B155" s="437"/>
      <c r="C155" s="437"/>
      <c r="D155" s="437"/>
      <c r="E155" s="437">
        <f>'MAPA RIESGOS GESTION'!Q159</f>
        <v>0</v>
      </c>
      <c r="F155" s="437"/>
      <c r="G155" s="437"/>
      <c r="H155" s="437"/>
      <c r="I155" s="437"/>
      <c r="J155" s="436"/>
      <c r="K155" s="436"/>
      <c r="L155" s="436"/>
    </row>
    <row r="156" spans="1:12" ht="54.95" customHeight="1" x14ac:dyDescent="0.25">
      <c r="A156" s="437"/>
      <c r="B156" s="437"/>
      <c r="C156" s="437"/>
      <c r="D156" s="437"/>
      <c r="E156" s="437">
        <f>'MAPA RIESGOS GESTION'!Q160</f>
        <v>0</v>
      </c>
      <c r="F156" s="437"/>
      <c r="G156" s="437"/>
      <c r="H156" s="437"/>
      <c r="I156" s="437"/>
      <c r="J156" s="436"/>
      <c r="K156" s="436"/>
      <c r="L156" s="436"/>
    </row>
    <row r="157" spans="1:12" ht="54.95" customHeight="1" x14ac:dyDescent="0.25">
      <c r="A157" s="437"/>
      <c r="B157" s="437"/>
      <c r="C157" s="437"/>
      <c r="D157" s="437"/>
      <c r="E157" s="437">
        <f>'MAPA RIESGOS GESTION'!Q161</f>
        <v>0</v>
      </c>
      <c r="F157" s="437"/>
      <c r="G157" s="437"/>
      <c r="H157" s="437"/>
      <c r="I157" s="437"/>
      <c r="J157" s="436"/>
      <c r="K157" s="436"/>
      <c r="L157" s="436"/>
    </row>
    <row r="158" spans="1:12" ht="54.95" customHeight="1" x14ac:dyDescent="0.25">
      <c r="A158" s="437"/>
      <c r="B158" s="437"/>
      <c r="C158" s="437"/>
      <c r="D158" s="437"/>
      <c r="E158" s="437">
        <f>'MAPA RIESGOS GESTION'!Q162</f>
        <v>0</v>
      </c>
      <c r="F158" s="437"/>
      <c r="G158" s="437"/>
      <c r="H158" s="437"/>
      <c r="I158" s="437"/>
      <c r="J158" s="436"/>
      <c r="K158" s="436"/>
      <c r="L158" s="436"/>
    </row>
    <row r="159" spans="1:12" ht="54.95" customHeight="1" x14ac:dyDescent="0.25">
      <c r="A159" s="437"/>
      <c r="B159" s="437"/>
      <c r="C159" s="437"/>
      <c r="D159" s="437"/>
      <c r="E159" s="437">
        <f>'MAPA RIESGOS GESTION'!Q163</f>
        <v>0</v>
      </c>
      <c r="F159" s="437"/>
      <c r="G159" s="437"/>
      <c r="H159" s="437"/>
      <c r="I159" s="437"/>
      <c r="J159" s="436"/>
      <c r="K159" s="436"/>
      <c r="L159" s="436"/>
    </row>
    <row r="160" spans="1:12" ht="54.95" customHeight="1" x14ac:dyDescent="0.25">
      <c r="A160" s="437"/>
      <c r="B160" s="437"/>
      <c r="C160" s="437"/>
      <c r="D160" s="437"/>
      <c r="E160" s="437">
        <f>'MAPA RIESGOS GESTION'!Q164</f>
        <v>0</v>
      </c>
      <c r="F160" s="437"/>
      <c r="G160" s="437"/>
      <c r="H160" s="437"/>
      <c r="I160" s="437"/>
      <c r="J160" s="436"/>
      <c r="K160" s="436"/>
      <c r="L160" s="436"/>
    </row>
    <row r="161" spans="1:12" ht="54.95" customHeight="1" x14ac:dyDescent="0.25">
      <c r="A161" s="437"/>
      <c r="B161" s="437"/>
      <c r="C161" s="437"/>
      <c r="D161" s="437"/>
      <c r="E161" s="437">
        <f>'MAPA RIESGOS GESTION'!Q165</f>
        <v>0</v>
      </c>
      <c r="F161" s="437"/>
      <c r="G161" s="437"/>
      <c r="H161" s="437"/>
      <c r="I161" s="437"/>
      <c r="J161" s="436"/>
      <c r="K161" s="436"/>
      <c r="L161" s="436"/>
    </row>
    <row r="162" spans="1:12" ht="54.95" customHeight="1" x14ac:dyDescent="0.25">
      <c r="A162" s="437"/>
      <c r="B162" s="437"/>
      <c r="C162" s="437"/>
      <c r="D162" s="437"/>
      <c r="E162" s="437">
        <f>'MAPA RIESGOS GESTION'!Q166</f>
        <v>0</v>
      </c>
      <c r="F162" s="437"/>
      <c r="G162" s="437"/>
      <c r="H162" s="437"/>
      <c r="I162" s="437"/>
      <c r="J162" s="436"/>
      <c r="K162" s="436"/>
      <c r="L162" s="436"/>
    </row>
    <row r="163" spans="1:12" ht="54.95" customHeight="1" x14ac:dyDescent="0.25">
      <c r="A163" s="437"/>
      <c r="B163" s="437"/>
      <c r="C163" s="437"/>
      <c r="D163" s="437"/>
      <c r="E163" s="437">
        <f>'MAPA RIESGOS GESTION'!Q167</f>
        <v>0</v>
      </c>
      <c r="F163" s="437"/>
      <c r="G163" s="437"/>
      <c r="H163" s="437"/>
      <c r="I163" s="437"/>
      <c r="J163" s="436"/>
      <c r="K163" s="436"/>
      <c r="L163" s="436"/>
    </row>
    <row r="164" spans="1:12" ht="54.95" customHeight="1" x14ac:dyDescent="0.25">
      <c r="A164" s="437"/>
      <c r="B164" s="437"/>
      <c r="C164" s="437"/>
      <c r="D164" s="437"/>
      <c r="E164" s="437">
        <f>'MAPA RIESGOS GESTION'!Q168</f>
        <v>0</v>
      </c>
      <c r="F164" s="437"/>
      <c r="G164" s="437"/>
      <c r="H164" s="437"/>
      <c r="I164" s="437"/>
      <c r="J164" s="436"/>
      <c r="K164" s="436"/>
      <c r="L164" s="436"/>
    </row>
    <row r="165" spans="1:12" ht="54.95" customHeight="1" x14ac:dyDescent="0.25">
      <c r="A165" s="437"/>
      <c r="B165" s="437"/>
      <c r="C165" s="437"/>
      <c r="D165" s="437"/>
      <c r="E165" s="437">
        <f>'MAPA RIESGOS GESTION'!Q169</f>
        <v>0</v>
      </c>
      <c r="F165" s="437"/>
      <c r="G165" s="437"/>
      <c r="H165" s="437"/>
      <c r="I165" s="437"/>
      <c r="J165" s="436"/>
      <c r="K165" s="436"/>
      <c r="L165" s="436"/>
    </row>
    <row r="166" spans="1:12" ht="54.95" customHeight="1" x14ac:dyDescent="0.25">
      <c r="A166" s="437">
        <f>'MAPA RIESGOS GESTION'!E170</f>
        <v>0</v>
      </c>
      <c r="B166" s="437"/>
      <c r="C166" s="437"/>
      <c r="D166" s="437"/>
      <c r="E166" s="437">
        <f>'MAPA RIESGOS GESTION'!Q170</f>
        <v>0</v>
      </c>
      <c r="F166" s="437"/>
      <c r="G166" s="437"/>
      <c r="H166" s="437"/>
      <c r="I166" s="437"/>
      <c r="J166" s="436"/>
      <c r="K166" s="436"/>
      <c r="L166" s="436"/>
    </row>
    <row r="167" spans="1:12" ht="54.95" customHeight="1" x14ac:dyDescent="0.25">
      <c r="A167" s="437"/>
      <c r="B167" s="437"/>
      <c r="C167" s="437"/>
      <c r="D167" s="437"/>
      <c r="E167" s="437">
        <f>'MAPA RIESGOS GESTION'!Q171</f>
        <v>0</v>
      </c>
      <c r="F167" s="437"/>
      <c r="G167" s="437"/>
      <c r="H167" s="437"/>
      <c r="I167" s="437"/>
      <c r="J167" s="436"/>
      <c r="K167" s="436"/>
      <c r="L167" s="436"/>
    </row>
    <row r="168" spans="1:12" ht="54.95" customHeight="1" x14ac:dyDescent="0.25">
      <c r="A168" s="437"/>
      <c r="B168" s="437"/>
      <c r="C168" s="437"/>
      <c r="D168" s="437"/>
      <c r="E168" s="437">
        <f>'MAPA RIESGOS GESTION'!Q172</f>
        <v>0</v>
      </c>
      <c r="F168" s="437"/>
      <c r="G168" s="437"/>
      <c r="H168" s="437"/>
      <c r="I168" s="437"/>
      <c r="J168" s="436"/>
      <c r="K168" s="436"/>
      <c r="L168" s="436"/>
    </row>
    <row r="169" spans="1:12" ht="54.95" customHeight="1" x14ac:dyDescent="0.25">
      <c r="A169" s="437"/>
      <c r="B169" s="437"/>
      <c r="C169" s="437"/>
      <c r="D169" s="437"/>
      <c r="E169" s="437">
        <f>'MAPA RIESGOS GESTION'!Q173</f>
        <v>0</v>
      </c>
      <c r="F169" s="437"/>
      <c r="G169" s="437"/>
      <c r="H169" s="437"/>
      <c r="I169" s="437"/>
      <c r="J169" s="436"/>
      <c r="K169" s="436"/>
      <c r="L169" s="436"/>
    </row>
    <row r="170" spans="1:12" ht="54.95" customHeight="1" x14ac:dyDescent="0.25">
      <c r="A170" s="437"/>
      <c r="B170" s="437"/>
      <c r="C170" s="437"/>
      <c r="D170" s="437"/>
      <c r="E170" s="437">
        <f>'MAPA RIESGOS GESTION'!Q174</f>
        <v>0</v>
      </c>
      <c r="F170" s="437"/>
      <c r="G170" s="437"/>
      <c r="H170" s="437"/>
      <c r="I170" s="437"/>
      <c r="J170" s="436"/>
      <c r="K170" s="436"/>
      <c r="L170" s="436"/>
    </row>
    <row r="171" spans="1:12" ht="54.95" customHeight="1" x14ac:dyDescent="0.25">
      <c r="A171" s="437"/>
      <c r="B171" s="437"/>
      <c r="C171" s="437"/>
      <c r="D171" s="437"/>
      <c r="E171" s="437">
        <f>'MAPA RIESGOS GESTION'!Q175</f>
        <v>0</v>
      </c>
      <c r="F171" s="437"/>
      <c r="G171" s="437"/>
      <c r="H171" s="437"/>
      <c r="I171" s="437"/>
      <c r="J171" s="436"/>
      <c r="K171" s="436"/>
      <c r="L171" s="436"/>
    </row>
    <row r="172" spans="1:12" ht="54.95" customHeight="1" x14ac:dyDescent="0.25">
      <c r="A172" s="437"/>
      <c r="B172" s="437"/>
      <c r="C172" s="437"/>
      <c r="D172" s="437"/>
      <c r="E172" s="437">
        <f>'MAPA RIESGOS GESTION'!Q176</f>
        <v>0</v>
      </c>
      <c r="F172" s="437"/>
      <c r="G172" s="437"/>
      <c r="H172" s="437"/>
      <c r="I172" s="437"/>
      <c r="J172" s="436"/>
      <c r="K172" s="436"/>
      <c r="L172" s="436"/>
    </row>
    <row r="173" spans="1:12" ht="54.95" customHeight="1" x14ac:dyDescent="0.25">
      <c r="A173" s="437"/>
      <c r="B173" s="437"/>
      <c r="C173" s="437"/>
      <c r="D173" s="437"/>
      <c r="E173" s="437">
        <f>'MAPA RIESGOS GESTION'!Q177</f>
        <v>0</v>
      </c>
      <c r="F173" s="437"/>
      <c r="G173" s="437"/>
      <c r="H173" s="437"/>
      <c r="I173" s="437"/>
      <c r="J173" s="436"/>
      <c r="K173" s="436"/>
      <c r="L173" s="436"/>
    </row>
    <row r="174" spans="1:12" ht="54.95" customHeight="1" x14ac:dyDescent="0.25">
      <c r="A174" s="437"/>
      <c r="B174" s="437"/>
      <c r="C174" s="437"/>
      <c r="D174" s="437"/>
      <c r="E174" s="437">
        <f>'MAPA RIESGOS GESTION'!Q178</f>
        <v>0</v>
      </c>
      <c r="F174" s="437"/>
      <c r="G174" s="437"/>
      <c r="H174" s="437"/>
      <c r="I174" s="437"/>
      <c r="J174" s="436"/>
      <c r="K174" s="436"/>
      <c r="L174" s="436"/>
    </row>
    <row r="175" spans="1:12" ht="54.95" customHeight="1" x14ac:dyDescent="0.25">
      <c r="A175" s="437"/>
      <c r="B175" s="437"/>
      <c r="C175" s="437"/>
      <c r="D175" s="437"/>
      <c r="E175" s="437">
        <f>'MAPA RIESGOS GESTION'!Q179</f>
        <v>0</v>
      </c>
      <c r="F175" s="437"/>
      <c r="G175" s="437"/>
      <c r="H175" s="437"/>
      <c r="I175" s="437"/>
      <c r="J175" s="436"/>
      <c r="K175" s="436"/>
      <c r="L175" s="436"/>
    </row>
    <row r="176" spans="1:12" ht="54.95" customHeight="1" x14ac:dyDescent="0.25">
      <c r="A176" s="437"/>
      <c r="B176" s="437"/>
      <c r="C176" s="437"/>
      <c r="D176" s="437"/>
      <c r="E176" s="437">
        <f>'MAPA RIESGOS GESTION'!Q180</f>
        <v>0</v>
      </c>
      <c r="F176" s="437"/>
      <c r="G176" s="437"/>
      <c r="H176" s="437"/>
      <c r="I176" s="437"/>
      <c r="J176" s="436"/>
      <c r="K176" s="436"/>
      <c r="L176" s="436"/>
    </row>
    <row r="177" spans="1:12" ht="54.95" customHeight="1" x14ac:dyDescent="0.25">
      <c r="A177" s="437"/>
      <c r="B177" s="437"/>
      <c r="C177" s="437"/>
      <c r="D177" s="437"/>
      <c r="E177" s="437">
        <f>'MAPA RIESGOS GESTION'!Q181</f>
        <v>0</v>
      </c>
      <c r="F177" s="437"/>
      <c r="G177" s="437"/>
      <c r="H177" s="437"/>
      <c r="I177" s="437"/>
      <c r="J177" s="436"/>
      <c r="K177" s="436"/>
      <c r="L177" s="436"/>
    </row>
    <row r="178" spans="1:12" ht="54.95" customHeight="1" x14ac:dyDescent="0.25">
      <c r="A178" s="437"/>
      <c r="B178" s="437"/>
      <c r="C178" s="437"/>
      <c r="D178" s="437"/>
      <c r="E178" s="437">
        <f>'MAPA RIESGOS GESTION'!Q182</f>
        <v>0</v>
      </c>
      <c r="F178" s="437"/>
      <c r="G178" s="437"/>
      <c r="H178" s="437"/>
      <c r="I178" s="437"/>
      <c r="J178" s="436"/>
      <c r="K178" s="436"/>
      <c r="L178" s="436"/>
    </row>
    <row r="179" spans="1:12" ht="54.95" customHeight="1" x14ac:dyDescent="0.25">
      <c r="A179" s="437"/>
      <c r="B179" s="437"/>
      <c r="C179" s="437"/>
      <c r="D179" s="437"/>
      <c r="E179" s="437">
        <f>'MAPA RIESGOS GESTION'!Q183</f>
        <v>0</v>
      </c>
      <c r="F179" s="437"/>
      <c r="G179" s="437"/>
      <c r="H179" s="437"/>
      <c r="I179" s="437"/>
      <c r="J179" s="436"/>
      <c r="K179" s="436"/>
      <c r="L179" s="436"/>
    </row>
    <row r="180" spans="1:12" ht="54.95" customHeight="1" x14ac:dyDescent="0.25">
      <c r="A180" s="437"/>
      <c r="B180" s="437"/>
      <c r="C180" s="437"/>
      <c r="D180" s="437"/>
      <c r="E180" s="437">
        <f>'MAPA RIESGOS GESTION'!Q184</f>
        <v>0</v>
      </c>
      <c r="F180" s="437"/>
      <c r="G180" s="437"/>
      <c r="H180" s="437"/>
      <c r="I180" s="437"/>
      <c r="J180" s="436"/>
      <c r="K180" s="436"/>
      <c r="L180" s="436"/>
    </row>
    <row r="181" spans="1:12" ht="54.95" customHeight="1" x14ac:dyDescent="0.25">
      <c r="A181" s="437"/>
      <c r="B181" s="437"/>
      <c r="C181" s="437"/>
      <c r="D181" s="437"/>
      <c r="E181" s="437">
        <f>'MAPA RIESGOS GESTION'!Q185</f>
        <v>0</v>
      </c>
      <c r="F181" s="437"/>
      <c r="G181" s="437"/>
      <c r="H181" s="437"/>
      <c r="I181" s="437"/>
      <c r="J181" s="436"/>
      <c r="K181" s="436"/>
      <c r="L181" s="436"/>
    </row>
    <row r="182" spans="1:12" ht="54.95" customHeight="1" x14ac:dyDescent="0.25">
      <c r="A182" s="437">
        <f>'MAPA RIESGOS GESTION'!E186</f>
        <v>0</v>
      </c>
      <c r="B182" s="437"/>
      <c r="C182" s="437"/>
      <c r="D182" s="437"/>
      <c r="E182" s="437">
        <f>'MAPA RIESGOS GESTION'!Q186</f>
        <v>0</v>
      </c>
      <c r="F182" s="437"/>
      <c r="G182" s="437"/>
      <c r="H182" s="437"/>
      <c r="I182" s="437"/>
      <c r="J182" s="436"/>
      <c r="K182" s="436"/>
      <c r="L182" s="436"/>
    </row>
    <row r="183" spans="1:12" ht="54.95" customHeight="1" x14ac:dyDescent="0.25">
      <c r="A183" s="437"/>
      <c r="B183" s="437"/>
      <c r="C183" s="437"/>
      <c r="D183" s="437"/>
      <c r="E183" s="437">
        <f>'MAPA RIESGOS GESTION'!Q187</f>
        <v>0</v>
      </c>
      <c r="F183" s="437"/>
      <c r="G183" s="437"/>
      <c r="H183" s="437"/>
      <c r="I183" s="437"/>
      <c r="J183" s="436"/>
      <c r="K183" s="436"/>
      <c r="L183" s="436"/>
    </row>
    <row r="184" spans="1:12" ht="54.95" customHeight="1" x14ac:dyDescent="0.25">
      <c r="A184" s="437"/>
      <c r="B184" s="437"/>
      <c r="C184" s="437"/>
      <c r="D184" s="437"/>
      <c r="E184" s="437">
        <f>'MAPA RIESGOS GESTION'!Q188</f>
        <v>0</v>
      </c>
      <c r="F184" s="437"/>
      <c r="G184" s="437"/>
      <c r="H184" s="437"/>
      <c r="I184" s="437"/>
      <c r="J184" s="436"/>
      <c r="K184" s="436"/>
      <c r="L184" s="436"/>
    </row>
    <row r="185" spans="1:12" ht="54.95" customHeight="1" x14ac:dyDescent="0.25">
      <c r="A185" s="437"/>
      <c r="B185" s="437"/>
      <c r="C185" s="437"/>
      <c r="D185" s="437"/>
      <c r="E185" s="437">
        <f>'MAPA RIESGOS GESTION'!Q189</f>
        <v>0</v>
      </c>
      <c r="F185" s="437"/>
      <c r="G185" s="437"/>
      <c r="H185" s="437"/>
      <c r="I185" s="437"/>
      <c r="J185" s="436"/>
      <c r="K185" s="436"/>
      <c r="L185" s="436"/>
    </row>
    <row r="186" spans="1:12" ht="54.95" customHeight="1" x14ac:dyDescent="0.25">
      <c r="A186" s="437"/>
      <c r="B186" s="437"/>
      <c r="C186" s="437"/>
      <c r="D186" s="437"/>
      <c r="E186" s="437">
        <f>'MAPA RIESGOS GESTION'!Q190</f>
        <v>0</v>
      </c>
      <c r="F186" s="437"/>
      <c r="G186" s="437"/>
      <c r="H186" s="437"/>
      <c r="I186" s="437"/>
      <c r="J186" s="436"/>
      <c r="K186" s="436"/>
      <c r="L186" s="436"/>
    </row>
    <row r="187" spans="1:12" ht="54.95" customHeight="1" x14ac:dyDescent="0.25">
      <c r="A187" s="437"/>
      <c r="B187" s="437"/>
      <c r="C187" s="437"/>
      <c r="D187" s="437"/>
      <c r="E187" s="437">
        <f>'MAPA RIESGOS GESTION'!Q191</f>
        <v>0</v>
      </c>
      <c r="F187" s="437"/>
      <c r="G187" s="437"/>
      <c r="H187" s="437"/>
      <c r="I187" s="437"/>
      <c r="J187" s="436"/>
      <c r="K187" s="436"/>
      <c r="L187" s="436"/>
    </row>
    <row r="188" spans="1:12" ht="54.95" customHeight="1" x14ac:dyDescent="0.25">
      <c r="A188" s="437"/>
      <c r="B188" s="437"/>
      <c r="C188" s="437"/>
      <c r="D188" s="437"/>
      <c r="E188" s="437">
        <f>'MAPA RIESGOS GESTION'!Q192</f>
        <v>0</v>
      </c>
      <c r="F188" s="437"/>
      <c r="G188" s="437"/>
      <c r="H188" s="437"/>
      <c r="I188" s="437"/>
      <c r="J188" s="436"/>
      <c r="K188" s="436"/>
      <c r="L188" s="436"/>
    </row>
    <row r="189" spans="1:12" ht="54.95" customHeight="1" x14ac:dyDescent="0.25">
      <c r="A189" s="437"/>
      <c r="B189" s="437"/>
      <c r="C189" s="437"/>
      <c r="D189" s="437"/>
      <c r="E189" s="437">
        <f>'MAPA RIESGOS GESTION'!Q193</f>
        <v>0</v>
      </c>
      <c r="F189" s="437"/>
      <c r="G189" s="437"/>
      <c r="H189" s="437"/>
      <c r="I189" s="437"/>
      <c r="J189" s="436"/>
      <c r="K189" s="436"/>
      <c r="L189" s="436"/>
    </row>
    <row r="190" spans="1:12" ht="54.95" customHeight="1" x14ac:dyDescent="0.25">
      <c r="A190" s="437"/>
      <c r="B190" s="437"/>
      <c r="C190" s="437"/>
      <c r="D190" s="437"/>
      <c r="E190" s="437">
        <f>'MAPA RIESGOS GESTION'!Q194</f>
        <v>0</v>
      </c>
      <c r="F190" s="437"/>
      <c r="G190" s="437"/>
      <c r="H190" s="437"/>
      <c r="I190" s="437"/>
      <c r="J190" s="436"/>
      <c r="K190" s="436"/>
      <c r="L190" s="436"/>
    </row>
    <row r="191" spans="1:12" ht="54.95" customHeight="1" x14ac:dyDescent="0.25">
      <c r="A191" s="437"/>
      <c r="B191" s="437"/>
      <c r="C191" s="437"/>
      <c r="D191" s="437"/>
      <c r="E191" s="437">
        <f>'MAPA RIESGOS GESTION'!Q195</f>
        <v>0</v>
      </c>
      <c r="F191" s="437"/>
      <c r="G191" s="437"/>
      <c r="H191" s="437"/>
      <c r="I191" s="437"/>
      <c r="J191" s="436"/>
      <c r="K191" s="436"/>
      <c r="L191" s="436"/>
    </row>
    <row r="192" spans="1:12" ht="54.95" customHeight="1" x14ac:dyDescent="0.25">
      <c r="A192" s="437"/>
      <c r="B192" s="437"/>
      <c r="C192" s="437"/>
      <c r="D192" s="437"/>
      <c r="E192" s="437">
        <f>'MAPA RIESGOS GESTION'!Q196</f>
        <v>0</v>
      </c>
      <c r="F192" s="437"/>
      <c r="G192" s="437"/>
      <c r="H192" s="437"/>
      <c r="I192" s="437"/>
      <c r="J192" s="436"/>
      <c r="K192" s="436"/>
      <c r="L192" s="436"/>
    </row>
    <row r="193" spans="1:12" ht="54.95" customHeight="1" x14ac:dyDescent="0.25">
      <c r="A193" s="437"/>
      <c r="B193" s="437"/>
      <c r="C193" s="437"/>
      <c r="D193" s="437"/>
      <c r="E193" s="437">
        <f>'MAPA RIESGOS GESTION'!Q197</f>
        <v>0</v>
      </c>
      <c r="F193" s="437"/>
      <c r="G193" s="437"/>
      <c r="H193" s="437"/>
      <c r="I193" s="437"/>
      <c r="J193" s="436"/>
      <c r="K193" s="436"/>
      <c r="L193" s="436"/>
    </row>
    <row r="194" spans="1:12" ht="54.95" customHeight="1" x14ac:dyDescent="0.25">
      <c r="A194" s="437"/>
      <c r="B194" s="437"/>
      <c r="C194" s="437"/>
      <c r="D194" s="437"/>
      <c r="E194" s="437">
        <f>'MAPA RIESGOS GESTION'!Q198</f>
        <v>0</v>
      </c>
      <c r="F194" s="437"/>
      <c r="G194" s="437"/>
      <c r="H194" s="437"/>
      <c r="I194" s="437"/>
      <c r="J194" s="436"/>
      <c r="K194" s="436"/>
      <c r="L194" s="436"/>
    </row>
    <row r="195" spans="1:12" ht="54.95" customHeight="1" x14ac:dyDescent="0.25">
      <c r="A195" s="437"/>
      <c r="B195" s="437"/>
      <c r="C195" s="437"/>
      <c r="D195" s="437"/>
      <c r="E195" s="437">
        <f>'MAPA RIESGOS GESTION'!Q199</f>
        <v>0</v>
      </c>
      <c r="F195" s="437"/>
      <c r="G195" s="437"/>
      <c r="H195" s="437"/>
      <c r="I195" s="437"/>
      <c r="J195" s="436"/>
      <c r="K195" s="436"/>
      <c r="L195" s="436"/>
    </row>
    <row r="196" spans="1:12" ht="54.95" customHeight="1" x14ac:dyDescent="0.25">
      <c r="A196" s="437"/>
      <c r="B196" s="437"/>
      <c r="C196" s="437"/>
      <c r="D196" s="437"/>
      <c r="E196" s="437">
        <f>'MAPA RIESGOS GESTION'!Q200</f>
        <v>0</v>
      </c>
      <c r="F196" s="437"/>
      <c r="G196" s="437"/>
      <c r="H196" s="437"/>
      <c r="I196" s="437"/>
      <c r="J196" s="436"/>
      <c r="K196" s="436"/>
      <c r="L196" s="436"/>
    </row>
    <row r="197" spans="1:12" ht="54.95" customHeight="1" x14ac:dyDescent="0.25">
      <c r="A197" s="437"/>
      <c r="B197" s="437"/>
      <c r="C197" s="437"/>
      <c r="D197" s="437"/>
      <c r="E197" s="437">
        <f>'MAPA RIESGOS GESTION'!Q201</f>
        <v>0</v>
      </c>
      <c r="F197" s="437"/>
      <c r="G197" s="437"/>
      <c r="H197" s="437"/>
      <c r="I197" s="437"/>
      <c r="J197" s="436"/>
      <c r="K197" s="436"/>
      <c r="L197" s="436"/>
    </row>
    <row r="198" spans="1:12" ht="54.95" customHeight="1" x14ac:dyDescent="0.25">
      <c r="A198" s="437">
        <f>'MAPA RIESGOS GESTION'!E202</f>
        <v>0</v>
      </c>
      <c r="B198" s="437"/>
      <c r="C198" s="437"/>
      <c r="D198" s="437"/>
      <c r="E198" s="437">
        <f>'MAPA RIESGOS GESTION'!Q202</f>
        <v>0</v>
      </c>
      <c r="F198" s="437"/>
      <c r="G198" s="437"/>
      <c r="H198" s="437"/>
      <c r="I198" s="437"/>
      <c r="J198" s="436"/>
      <c r="K198" s="436"/>
      <c r="L198" s="436"/>
    </row>
    <row r="199" spans="1:12" ht="54.95" customHeight="1" x14ac:dyDescent="0.25">
      <c r="A199" s="437"/>
      <c r="B199" s="437"/>
      <c r="C199" s="437"/>
      <c r="D199" s="437"/>
      <c r="E199" s="437">
        <f>'MAPA RIESGOS GESTION'!Q203</f>
        <v>0</v>
      </c>
      <c r="F199" s="437"/>
      <c r="G199" s="437"/>
      <c r="H199" s="437"/>
      <c r="I199" s="437"/>
      <c r="J199" s="436"/>
      <c r="K199" s="436"/>
      <c r="L199" s="436"/>
    </row>
    <row r="200" spans="1:12" ht="54.95" customHeight="1" x14ac:dyDescent="0.25">
      <c r="A200" s="437"/>
      <c r="B200" s="437"/>
      <c r="C200" s="437"/>
      <c r="D200" s="437"/>
      <c r="E200" s="437">
        <f>'MAPA RIESGOS GESTION'!Q204</f>
        <v>0</v>
      </c>
      <c r="F200" s="437"/>
      <c r="G200" s="437"/>
      <c r="H200" s="437"/>
      <c r="I200" s="437"/>
      <c r="J200" s="436"/>
      <c r="K200" s="436"/>
      <c r="L200" s="436"/>
    </row>
    <row r="201" spans="1:12" ht="54.95" customHeight="1" x14ac:dyDescent="0.25">
      <c r="A201" s="437"/>
      <c r="B201" s="437"/>
      <c r="C201" s="437"/>
      <c r="D201" s="437"/>
      <c r="E201" s="437">
        <f>'MAPA RIESGOS GESTION'!Q205</f>
        <v>0</v>
      </c>
      <c r="F201" s="437"/>
      <c r="G201" s="437"/>
      <c r="H201" s="437"/>
      <c r="I201" s="437"/>
      <c r="J201" s="436"/>
      <c r="K201" s="436"/>
      <c r="L201" s="436"/>
    </row>
    <row r="202" spans="1:12" ht="54.95" customHeight="1" x14ac:dyDescent="0.25">
      <c r="A202" s="437"/>
      <c r="B202" s="437"/>
      <c r="C202" s="437"/>
      <c r="D202" s="437"/>
      <c r="E202" s="437">
        <f>'MAPA RIESGOS GESTION'!Q206</f>
        <v>0</v>
      </c>
      <c r="F202" s="437"/>
      <c r="G202" s="437"/>
      <c r="H202" s="437"/>
      <c r="I202" s="437"/>
      <c r="J202" s="436"/>
      <c r="K202" s="436"/>
      <c r="L202" s="436"/>
    </row>
    <row r="203" spans="1:12" ht="54.95" customHeight="1" x14ac:dyDescent="0.25">
      <c r="A203" s="437"/>
      <c r="B203" s="437"/>
      <c r="C203" s="437"/>
      <c r="D203" s="437"/>
      <c r="E203" s="437">
        <f>'MAPA RIESGOS GESTION'!Q207</f>
        <v>0</v>
      </c>
      <c r="F203" s="437"/>
      <c r="G203" s="437"/>
      <c r="H203" s="437"/>
      <c r="I203" s="437"/>
      <c r="J203" s="436"/>
      <c r="K203" s="436"/>
      <c r="L203" s="436"/>
    </row>
    <row r="204" spans="1:12" ht="54.95" customHeight="1" x14ac:dyDescent="0.25">
      <c r="A204" s="437"/>
      <c r="B204" s="437"/>
      <c r="C204" s="437"/>
      <c r="D204" s="437"/>
      <c r="E204" s="437">
        <f>'MAPA RIESGOS GESTION'!Q208</f>
        <v>0</v>
      </c>
      <c r="F204" s="437"/>
      <c r="G204" s="437"/>
      <c r="H204" s="437"/>
      <c r="I204" s="437"/>
      <c r="J204" s="436"/>
      <c r="K204" s="436"/>
      <c r="L204" s="436"/>
    </row>
    <row r="205" spans="1:12" ht="54.95" customHeight="1" x14ac:dyDescent="0.25">
      <c r="A205" s="437"/>
      <c r="B205" s="437"/>
      <c r="C205" s="437"/>
      <c r="D205" s="437"/>
      <c r="E205" s="437">
        <f>'MAPA RIESGOS GESTION'!Q209</f>
        <v>0</v>
      </c>
      <c r="F205" s="437"/>
      <c r="G205" s="437"/>
      <c r="H205" s="437"/>
      <c r="I205" s="437"/>
      <c r="J205" s="436"/>
      <c r="K205" s="436"/>
      <c r="L205" s="436"/>
    </row>
    <row r="206" spans="1:12" ht="54.95" customHeight="1" x14ac:dyDescent="0.25">
      <c r="A206" s="437"/>
      <c r="B206" s="437"/>
      <c r="C206" s="437"/>
      <c r="D206" s="437"/>
      <c r="E206" s="437">
        <f>'MAPA RIESGOS GESTION'!Q210</f>
        <v>0</v>
      </c>
      <c r="F206" s="437"/>
      <c r="G206" s="437"/>
      <c r="H206" s="437"/>
      <c r="I206" s="437"/>
      <c r="J206" s="436"/>
      <c r="K206" s="436"/>
      <c r="L206" s="436"/>
    </row>
    <row r="207" spans="1:12" ht="54.95" customHeight="1" x14ac:dyDescent="0.25">
      <c r="A207" s="437"/>
      <c r="B207" s="437"/>
      <c r="C207" s="437"/>
      <c r="D207" s="437"/>
      <c r="E207" s="437">
        <f>'MAPA RIESGOS GESTION'!Q211</f>
        <v>0</v>
      </c>
      <c r="F207" s="437"/>
      <c r="G207" s="437"/>
      <c r="H207" s="437"/>
      <c r="I207" s="437"/>
      <c r="J207" s="436"/>
      <c r="K207" s="436"/>
      <c r="L207" s="436"/>
    </row>
    <row r="208" spans="1:12" ht="54.95" customHeight="1" x14ac:dyDescent="0.25">
      <c r="A208" s="437"/>
      <c r="B208" s="437"/>
      <c r="C208" s="437"/>
      <c r="D208" s="437"/>
      <c r="E208" s="437">
        <f>'MAPA RIESGOS GESTION'!Q212</f>
        <v>0</v>
      </c>
      <c r="F208" s="437"/>
      <c r="G208" s="437"/>
      <c r="H208" s="437"/>
      <c r="I208" s="437"/>
      <c r="J208" s="436"/>
      <c r="K208" s="436"/>
      <c r="L208" s="436"/>
    </row>
    <row r="209" spans="1:12" ht="54.95" customHeight="1" x14ac:dyDescent="0.25">
      <c r="A209" s="437"/>
      <c r="B209" s="437"/>
      <c r="C209" s="437"/>
      <c r="D209" s="437"/>
      <c r="E209" s="437">
        <f>'MAPA RIESGOS GESTION'!Q213</f>
        <v>0</v>
      </c>
      <c r="F209" s="437"/>
      <c r="G209" s="437"/>
      <c r="H209" s="437"/>
      <c r="I209" s="437"/>
      <c r="J209" s="436"/>
      <c r="K209" s="436"/>
      <c r="L209" s="436"/>
    </row>
    <row r="210" spans="1:12" ht="54.95" customHeight="1" x14ac:dyDescent="0.25">
      <c r="A210" s="437"/>
      <c r="B210" s="437"/>
      <c r="C210" s="437"/>
      <c r="D210" s="437"/>
      <c r="E210" s="437">
        <f>'MAPA RIESGOS GESTION'!Q214</f>
        <v>0</v>
      </c>
      <c r="F210" s="437"/>
      <c r="G210" s="437"/>
      <c r="H210" s="437"/>
      <c r="I210" s="437"/>
      <c r="J210" s="436"/>
      <c r="K210" s="436"/>
      <c r="L210" s="436"/>
    </row>
    <row r="211" spans="1:12" ht="54.95" customHeight="1" x14ac:dyDescent="0.25">
      <c r="A211" s="437"/>
      <c r="B211" s="437"/>
      <c r="C211" s="437"/>
      <c r="D211" s="437"/>
      <c r="E211" s="437">
        <f>'MAPA RIESGOS GESTION'!Q215</f>
        <v>0</v>
      </c>
      <c r="F211" s="437"/>
      <c r="G211" s="437"/>
      <c r="H211" s="437"/>
      <c r="I211" s="437"/>
      <c r="J211" s="436"/>
      <c r="K211" s="436"/>
      <c r="L211" s="436"/>
    </row>
    <row r="212" spans="1:12" ht="54.95" customHeight="1" x14ac:dyDescent="0.25">
      <c r="A212" s="437"/>
      <c r="B212" s="437"/>
      <c r="C212" s="437"/>
      <c r="D212" s="437"/>
      <c r="E212" s="437">
        <f>'MAPA RIESGOS GESTION'!Q216</f>
        <v>0</v>
      </c>
      <c r="F212" s="437"/>
      <c r="G212" s="437"/>
      <c r="H212" s="437"/>
      <c r="I212" s="437"/>
      <c r="J212" s="436"/>
      <c r="K212" s="436"/>
      <c r="L212" s="436"/>
    </row>
    <row r="213" spans="1:12" ht="54.95" customHeight="1" x14ac:dyDescent="0.25">
      <c r="A213" s="437"/>
      <c r="B213" s="437"/>
      <c r="C213" s="437"/>
      <c r="D213" s="437"/>
      <c r="E213" s="437">
        <f>'MAPA RIESGOS GESTION'!Q217</f>
        <v>0</v>
      </c>
      <c r="F213" s="437"/>
      <c r="G213" s="437"/>
      <c r="H213" s="437"/>
      <c r="I213" s="437"/>
      <c r="J213" s="436"/>
      <c r="K213" s="436"/>
      <c r="L213" s="436"/>
    </row>
    <row r="214" spans="1:12" ht="54.95" customHeight="1" x14ac:dyDescent="0.25">
      <c r="A214" s="437">
        <f>'MAPA RIESGOS GESTION'!E218</f>
        <v>0</v>
      </c>
      <c r="B214" s="437"/>
      <c r="C214" s="437"/>
      <c r="D214" s="437"/>
      <c r="E214" s="437">
        <f>'MAPA RIESGOS GESTION'!Q218</f>
        <v>0</v>
      </c>
      <c r="F214" s="437"/>
      <c r="G214" s="437"/>
      <c r="H214" s="437"/>
      <c r="I214" s="437"/>
      <c r="J214" s="436"/>
      <c r="K214" s="436"/>
      <c r="L214" s="436"/>
    </row>
    <row r="215" spans="1:12" ht="54.95" customHeight="1" x14ac:dyDescent="0.25">
      <c r="A215" s="437"/>
      <c r="B215" s="437"/>
      <c r="C215" s="437"/>
      <c r="D215" s="437"/>
      <c r="E215" s="437">
        <f>'MAPA RIESGOS GESTION'!Q219</f>
        <v>0</v>
      </c>
      <c r="F215" s="437"/>
      <c r="G215" s="437"/>
      <c r="H215" s="437"/>
      <c r="I215" s="437"/>
      <c r="J215" s="436"/>
      <c r="K215" s="436"/>
      <c r="L215" s="436"/>
    </row>
    <row r="216" spans="1:12" ht="54.95" customHeight="1" x14ac:dyDescent="0.25">
      <c r="A216" s="437"/>
      <c r="B216" s="437"/>
      <c r="C216" s="437"/>
      <c r="D216" s="437"/>
      <c r="E216" s="437">
        <f>'MAPA RIESGOS GESTION'!Q220</f>
        <v>0</v>
      </c>
      <c r="F216" s="437"/>
      <c r="G216" s="437"/>
      <c r="H216" s="437"/>
      <c r="I216" s="437"/>
      <c r="J216" s="436"/>
      <c r="K216" s="436"/>
      <c r="L216" s="436"/>
    </row>
    <row r="217" spans="1:12" ht="54.95" customHeight="1" x14ac:dyDescent="0.25">
      <c r="A217" s="437"/>
      <c r="B217" s="437"/>
      <c r="C217" s="437"/>
      <c r="D217" s="437"/>
      <c r="E217" s="437">
        <f>'MAPA RIESGOS GESTION'!Q221</f>
        <v>0</v>
      </c>
      <c r="F217" s="437"/>
      <c r="G217" s="437"/>
      <c r="H217" s="437"/>
      <c r="I217" s="437"/>
      <c r="J217" s="436"/>
      <c r="K217" s="436"/>
      <c r="L217" s="436"/>
    </row>
    <row r="218" spans="1:12" ht="54.95" customHeight="1" x14ac:dyDescent="0.25">
      <c r="A218" s="437"/>
      <c r="B218" s="437"/>
      <c r="C218" s="437"/>
      <c r="D218" s="437"/>
      <c r="E218" s="437">
        <f>'MAPA RIESGOS GESTION'!Q222</f>
        <v>0</v>
      </c>
      <c r="F218" s="437"/>
      <c r="G218" s="437"/>
      <c r="H218" s="437"/>
      <c r="I218" s="437"/>
      <c r="J218" s="436"/>
      <c r="K218" s="436"/>
      <c r="L218" s="436"/>
    </row>
    <row r="219" spans="1:12" ht="54.95" customHeight="1" x14ac:dyDescent="0.25">
      <c r="A219" s="437"/>
      <c r="B219" s="437"/>
      <c r="C219" s="437"/>
      <c r="D219" s="437"/>
      <c r="E219" s="437">
        <f>'MAPA RIESGOS GESTION'!Q223</f>
        <v>0</v>
      </c>
      <c r="F219" s="437"/>
      <c r="G219" s="437"/>
      <c r="H219" s="437"/>
      <c r="I219" s="437"/>
      <c r="J219" s="436"/>
      <c r="K219" s="436"/>
      <c r="L219" s="436"/>
    </row>
    <row r="220" spans="1:12" ht="54.95" customHeight="1" x14ac:dyDescent="0.25">
      <c r="A220" s="437"/>
      <c r="B220" s="437"/>
      <c r="C220" s="437"/>
      <c r="D220" s="437"/>
      <c r="E220" s="437">
        <f>'MAPA RIESGOS GESTION'!Q224</f>
        <v>0</v>
      </c>
      <c r="F220" s="437"/>
      <c r="G220" s="437"/>
      <c r="H220" s="437"/>
      <c r="I220" s="437"/>
      <c r="J220" s="436"/>
      <c r="K220" s="436"/>
      <c r="L220" s="436"/>
    </row>
    <row r="221" spans="1:12" ht="54.95" customHeight="1" x14ac:dyDescent="0.25">
      <c r="A221" s="437"/>
      <c r="B221" s="437"/>
      <c r="C221" s="437"/>
      <c r="D221" s="437"/>
      <c r="E221" s="437">
        <f>'MAPA RIESGOS GESTION'!Q225</f>
        <v>0</v>
      </c>
      <c r="F221" s="437"/>
      <c r="G221" s="437"/>
      <c r="H221" s="437"/>
      <c r="I221" s="437"/>
      <c r="J221" s="436"/>
      <c r="K221" s="436"/>
      <c r="L221" s="436"/>
    </row>
    <row r="222" spans="1:12" ht="54.95" customHeight="1" x14ac:dyDescent="0.25">
      <c r="A222" s="437"/>
      <c r="B222" s="437"/>
      <c r="C222" s="437"/>
      <c r="D222" s="437"/>
      <c r="E222" s="437">
        <f>'MAPA RIESGOS GESTION'!Q226</f>
        <v>0</v>
      </c>
      <c r="F222" s="437"/>
      <c r="G222" s="437"/>
      <c r="H222" s="437"/>
      <c r="I222" s="437"/>
      <c r="J222" s="436"/>
      <c r="K222" s="436"/>
      <c r="L222" s="436"/>
    </row>
    <row r="223" spans="1:12" ht="54.95" customHeight="1" x14ac:dyDescent="0.25">
      <c r="A223" s="437"/>
      <c r="B223" s="437"/>
      <c r="C223" s="437"/>
      <c r="D223" s="437"/>
      <c r="E223" s="437">
        <f>'MAPA RIESGOS GESTION'!Q227</f>
        <v>0</v>
      </c>
      <c r="F223" s="437"/>
      <c r="G223" s="437"/>
      <c r="H223" s="437"/>
      <c r="I223" s="437"/>
      <c r="J223" s="436"/>
      <c r="K223" s="436"/>
      <c r="L223" s="436"/>
    </row>
    <row r="224" spans="1:12" ht="54.95" customHeight="1" x14ac:dyDescent="0.25">
      <c r="A224" s="437"/>
      <c r="B224" s="437"/>
      <c r="C224" s="437"/>
      <c r="D224" s="437"/>
      <c r="E224" s="437">
        <f>'MAPA RIESGOS GESTION'!Q228</f>
        <v>0</v>
      </c>
      <c r="F224" s="437"/>
      <c r="G224" s="437"/>
      <c r="H224" s="437"/>
      <c r="I224" s="437"/>
      <c r="J224" s="436"/>
      <c r="K224" s="436"/>
      <c r="L224" s="436"/>
    </row>
    <row r="225" spans="1:12" ht="54.95" customHeight="1" x14ac:dyDescent="0.25">
      <c r="A225" s="437"/>
      <c r="B225" s="437"/>
      <c r="C225" s="437"/>
      <c r="D225" s="437"/>
      <c r="E225" s="437">
        <f>'MAPA RIESGOS GESTION'!Q229</f>
        <v>0</v>
      </c>
      <c r="F225" s="437"/>
      <c r="G225" s="437"/>
      <c r="H225" s="437"/>
      <c r="I225" s="437"/>
      <c r="J225" s="436"/>
      <c r="K225" s="436"/>
      <c r="L225" s="436"/>
    </row>
    <row r="226" spans="1:12" ht="54.95" customHeight="1" x14ac:dyDescent="0.25">
      <c r="A226" s="437"/>
      <c r="B226" s="437"/>
      <c r="C226" s="437"/>
      <c r="D226" s="437"/>
      <c r="E226" s="437">
        <f>'MAPA RIESGOS GESTION'!Q230</f>
        <v>0</v>
      </c>
      <c r="F226" s="437"/>
      <c r="G226" s="437"/>
      <c r="H226" s="437"/>
      <c r="I226" s="437"/>
      <c r="J226" s="436"/>
      <c r="K226" s="436"/>
      <c r="L226" s="436"/>
    </row>
    <row r="227" spans="1:12" ht="54.95" customHeight="1" x14ac:dyDescent="0.25">
      <c r="A227" s="437"/>
      <c r="B227" s="437"/>
      <c r="C227" s="437"/>
      <c r="D227" s="437"/>
      <c r="E227" s="437">
        <f>'MAPA RIESGOS GESTION'!Q231</f>
        <v>0</v>
      </c>
      <c r="F227" s="437"/>
      <c r="G227" s="437"/>
      <c r="H227" s="437"/>
      <c r="I227" s="437"/>
      <c r="J227" s="436"/>
      <c r="K227" s="436"/>
      <c r="L227" s="436"/>
    </row>
    <row r="228" spans="1:12" ht="54.95" customHeight="1" x14ac:dyDescent="0.25">
      <c r="A228" s="437"/>
      <c r="B228" s="437"/>
      <c r="C228" s="437"/>
      <c r="D228" s="437"/>
      <c r="E228" s="437">
        <f>'MAPA RIESGOS GESTION'!Q232</f>
        <v>0</v>
      </c>
      <c r="F228" s="437"/>
      <c r="G228" s="437"/>
      <c r="H228" s="437"/>
      <c r="I228" s="437"/>
      <c r="J228" s="436"/>
      <c r="K228" s="436"/>
      <c r="L228" s="436"/>
    </row>
    <row r="229" spans="1:12" ht="54.95" customHeight="1" x14ac:dyDescent="0.25">
      <c r="A229" s="437"/>
      <c r="B229" s="437"/>
      <c r="C229" s="437"/>
      <c r="D229" s="437"/>
      <c r="E229" s="437">
        <f>'MAPA RIESGOS GESTION'!Q233</f>
        <v>0</v>
      </c>
      <c r="F229" s="437"/>
      <c r="G229" s="437"/>
      <c r="H229" s="437"/>
      <c r="I229" s="437"/>
      <c r="J229" s="436"/>
      <c r="K229" s="436"/>
      <c r="L229" s="436"/>
    </row>
  </sheetData>
  <sheetProtection password="E9CD" sheet="1" objects="1" scenarios="1"/>
  <dataConsolidate/>
  <mergeCells count="468">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J111:L111"/>
    <mergeCell ref="J112:L112"/>
    <mergeCell ref="J113:L113"/>
    <mergeCell ref="E94:I94"/>
    <mergeCell ref="J90:L90"/>
    <mergeCell ref="E95:I95"/>
    <mergeCell ref="J91:L91"/>
    <mergeCell ref="E96:I96"/>
    <mergeCell ref="J92:L92"/>
    <mergeCell ref="J97:L97"/>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E63:I63"/>
    <mergeCell ref="E93:I93"/>
    <mergeCell ref="E108:I108"/>
    <mergeCell ref="E109:I109"/>
    <mergeCell ref="E110:I110"/>
    <mergeCell ref="E111:I111"/>
    <mergeCell ref="E75:I75"/>
    <mergeCell ref="E76:I76"/>
    <mergeCell ref="E77:I77"/>
    <mergeCell ref="E78:I78"/>
    <mergeCell ref="J9:L9"/>
    <mergeCell ref="J10:L10"/>
    <mergeCell ref="J11:L11"/>
    <mergeCell ref="J12:L12"/>
    <mergeCell ref="J15:L15"/>
    <mergeCell ref="J16:L16"/>
    <mergeCell ref="J17:L17"/>
    <mergeCell ref="J18:L18"/>
    <mergeCell ref="J25:L25"/>
    <mergeCell ref="J41:L41"/>
    <mergeCell ref="J42:L42"/>
    <mergeCell ref="J43:L43"/>
    <mergeCell ref="J45:L45"/>
    <mergeCell ref="J46:L46"/>
    <mergeCell ref="J47:L47"/>
    <mergeCell ref="J48:L48"/>
    <mergeCell ref="J56:L56"/>
    <mergeCell ref="J57:L57"/>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129:L129"/>
    <mergeCell ref="E130:I130"/>
    <mergeCell ref="J130:L130"/>
    <mergeCell ref="E131:I131"/>
    <mergeCell ref="J131:L131"/>
    <mergeCell ref="E132:I132"/>
    <mergeCell ref="J132:L132"/>
    <mergeCell ref="E133:I133"/>
    <mergeCell ref="J133:L133"/>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45:L145"/>
    <mergeCell ref="E146:I146"/>
    <mergeCell ref="J146:L146"/>
    <mergeCell ref="E147:I147"/>
    <mergeCell ref="J147:L147"/>
    <mergeCell ref="E148:I148"/>
    <mergeCell ref="J148:L148"/>
    <mergeCell ref="E149:I149"/>
    <mergeCell ref="J149:L149"/>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61:L161"/>
    <mergeCell ref="E162:I162"/>
    <mergeCell ref="J162:L162"/>
    <mergeCell ref="E163:I163"/>
    <mergeCell ref="J163:L163"/>
    <mergeCell ref="E164:I164"/>
    <mergeCell ref="J164:L164"/>
    <mergeCell ref="E165:I165"/>
    <mergeCell ref="J165:L165"/>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77:L177"/>
    <mergeCell ref="E178:I178"/>
    <mergeCell ref="J178:L178"/>
    <mergeCell ref="E179:I179"/>
    <mergeCell ref="J179:L179"/>
    <mergeCell ref="E180:I180"/>
    <mergeCell ref="J180:L180"/>
    <mergeCell ref="E181:I181"/>
    <mergeCell ref="J181:L181"/>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93:L193"/>
    <mergeCell ref="E194:I194"/>
    <mergeCell ref="J194:L194"/>
    <mergeCell ref="E195:I195"/>
    <mergeCell ref="J195:L195"/>
    <mergeCell ref="E196:I196"/>
    <mergeCell ref="J196:L196"/>
    <mergeCell ref="E197:I197"/>
    <mergeCell ref="J197:L197"/>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209:L209"/>
    <mergeCell ref="E210:I210"/>
    <mergeCell ref="J210:L210"/>
    <mergeCell ref="E211:I211"/>
    <mergeCell ref="J211:L211"/>
    <mergeCell ref="E212:I212"/>
    <mergeCell ref="J212:L212"/>
    <mergeCell ref="E213:I213"/>
    <mergeCell ref="J213:L213"/>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25:L225"/>
    <mergeCell ref="E226:I226"/>
    <mergeCell ref="J226:L226"/>
    <mergeCell ref="E227:I227"/>
    <mergeCell ref="J227:L227"/>
    <mergeCell ref="E228:I228"/>
    <mergeCell ref="J228:L228"/>
    <mergeCell ref="E229:I229"/>
    <mergeCell ref="J229:L229"/>
  </mergeCells>
  <conditionalFormatting sqref="J6:L6">
    <cfRule type="cellIs" dxfId="147" priority="19" operator="equal">
      <formula>"Débil"</formula>
    </cfRule>
  </conditionalFormatting>
  <conditionalFormatting sqref="J31:L37 J42:L117">
    <cfRule type="cellIs" dxfId="146" priority="14" operator="equal">
      <formula>"Débil"</formula>
    </cfRule>
  </conditionalFormatting>
  <conditionalFormatting sqref="J8:L21 J24:L30">
    <cfRule type="cellIs" dxfId="145" priority="13" operator="equal">
      <formula>"Débil"</formula>
    </cfRule>
  </conditionalFormatting>
  <conditionalFormatting sqref="J118:L133">
    <cfRule type="cellIs" dxfId="144" priority="12" operator="equal">
      <formula>"Débil"</formula>
    </cfRule>
  </conditionalFormatting>
  <conditionalFormatting sqref="J134:L149">
    <cfRule type="cellIs" dxfId="143" priority="11" operator="equal">
      <formula>"Débil"</formula>
    </cfRule>
  </conditionalFormatting>
  <conditionalFormatting sqref="J150:L165">
    <cfRule type="cellIs" dxfId="142" priority="10" operator="equal">
      <formula>"Débil"</formula>
    </cfRule>
  </conditionalFormatting>
  <conditionalFormatting sqref="J166:L181">
    <cfRule type="cellIs" dxfId="141" priority="9" operator="equal">
      <formula>"Débil"</formula>
    </cfRule>
  </conditionalFormatting>
  <conditionalFormatting sqref="J182:L197">
    <cfRule type="cellIs" dxfId="140" priority="8" operator="equal">
      <formula>"Débil"</formula>
    </cfRule>
  </conditionalFormatting>
  <conditionalFormatting sqref="J198:L213">
    <cfRule type="cellIs" dxfId="139" priority="7" operator="equal">
      <formula>"Débil"</formula>
    </cfRule>
  </conditionalFormatting>
  <conditionalFormatting sqref="J214:L229">
    <cfRule type="cellIs" dxfId="138" priority="6" operator="equal">
      <formula>"Débil"</formula>
    </cfRule>
  </conditionalFormatting>
  <conditionalFormatting sqref="J38:L38">
    <cfRule type="cellIs" dxfId="137" priority="5" operator="equal">
      <formula>"Débil"</formula>
    </cfRule>
  </conditionalFormatting>
  <conditionalFormatting sqref="J39:L41">
    <cfRule type="cellIs" dxfId="136" priority="4" operator="equal">
      <formula>"Débil"</formula>
    </cfRule>
  </conditionalFormatting>
  <conditionalFormatting sqref="J7:L7">
    <cfRule type="cellIs" dxfId="135" priority="3" operator="equal">
      <formula>"Débil"</formula>
    </cfRule>
  </conditionalFormatting>
  <conditionalFormatting sqref="J22:L22">
    <cfRule type="cellIs" dxfId="134" priority="2" operator="equal">
      <formula>"Débil"</formula>
    </cfRule>
  </conditionalFormatting>
  <conditionalFormatting sqref="J23:L23">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56"/>
      <c r="B1" s="357"/>
      <c r="C1" s="358" t="s">
        <v>267</v>
      </c>
      <c r="D1" s="358"/>
      <c r="E1" s="358"/>
      <c r="F1" s="358"/>
      <c r="G1" s="358"/>
      <c r="H1" s="358"/>
      <c r="I1" s="358"/>
      <c r="J1" s="358"/>
      <c r="K1" s="358"/>
      <c r="L1" s="358"/>
      <c r="M1" s="358"/>
      <c r="N1" s="358"/>
      <c r="O1" s="358"/>
    </row>
    <row r="2" spans="1:15" s="75" customFormat="1" ht="9" customHeight="1" x14ac:dyDescent="0.35"/>
    <row r="3" spans="1:15" ht="29.45" customHeight="1" x14ac:dyDescent="0.25">
      <c r="A3" s="444" t="s">
        <v>268</v>
      </c>
      <c r="B3" s="444"/>
      <c r="C3" s="444"/>
      <c r="D3" s="444"/>
      <c r="E3" s="444"/>
      <c r="F3" s="444"/>
      <c r="G3" s="444"/>
      <c r="H3" s="444"/>
      <c r="I3" s="444"/>
      <c r="J3" s="444"/>
      <c r="K3" s="444"/>
      <c r="L3" s="444"/>
      <c r="M3" s="444"/>
      <c r="N3" s="444"/>
      <c r="O3" s="444"/>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45" t="s">
        <v>9</v>
      </c>
      <c r="C5" s="447" t="s">
        <v>10</v>
      </c>
      <c r="D5" s="447"/>
      <c r="E5" s="447"/>
      <c r="F5" s="447"/>
      <c r="G5" s="448"/>
      <c r="H5" s="30"/>
      <c r="I5" s="332" t="s">
        <v>173</v>
      </c>
      <c r="J5" s="332"/>
      <c r="K5" s="332"/>
      <c r="L5" s="332" t="s">
        <v>177</v>
      </c>
      <c r="M5" s="332"/>
      <c r="N5" s="332"/>
    </row>
    <row r="6" spans="1:15" ht="21.75" customHeight="1" x14ac:dyDescent="0.25">
      <c r="A6" s="75"/>
      <c r="B6" s="446"/>
      <c r="C6" s="87" t="s">
        <v>66</v>
      </c>
      <c r="D6" s="88" t="s">
        <v>67</v>
      </c>
      <c r="E6" s="88" t="s">
        <v>68</v>
      </c>
      <c r="F6" s="88" t="s">
        <v>69</v>
      </c>
      <c r="G6" s="89" t="s">
        <v>70</v>
      </c>
      <c r="H6" s="30"/>
      <c r="I6" s="332"/>
      <c r="J6" s="332"/>
      <c r="K6" s="332"/>
      <c r="L6" s="332"/>
      <c r="M6" s="332"/>
      <c r="N6" s="332"/>
    </row>
    <row r="7" spans="1:15" ht="35.1" customHeight="1" x14ac:dyDescent="0.35">
      <c r="A7" s="86"/>
      <c r="B7" s="90" t="s">
        <v>71</v>
      </c>
      <c r="C7" s="91"/>
      <c r="D7" s="91"/>
      <c r="E7" s="92"/>
      <c r="F7" s="92"/>
      <c r="G7" s="93"/>
      <c r="H7" s="30"/>
      <c r="I7" s="94"/>
      <c r="J7" s="372" t="s">
        <v>159</v>
      </c>
      <c r="K7" s="372"/>
      <c r="L7" s="443" t="s">
        <v>174</v>
      </c>
      <c r="M7" s="443"/>
      <c r="N7" s="443"/>
    </row>
    <row r="8" spans="1:15" ht="35.1" customHeight="1" x14ac:dyDescent="0.35">
      <c r="A8" s="86"/>
      <c r="B8" s="95" t="s">
        <v>72</v>
      </c>
      <c r="C8" s="96"/>
      <c r="D8" s="91"/>
      <c r="E8" s="91"/>
      <c r="F8" s="92"/>
      <c r="G8" s="93"/>
      <c r="H8" s="30"/>
      <c r="I8" s="97"/>
      <c r="J8" s="372" t="s">
        <v>156</v>
      </c>
      <c r="K8" s="372"/>
      <c r="L8" s="443" t="s">
        <v>174</v>
      </c>
      <c r="M8" s="443"/>
      <c r="N8" s="443"/>
    </row>
    <row r="9" spans="1:15" ht="35.1" customHeight="1" x14ac:dyDescent="0.35">
      <c r="A9" s="86"/>
      <c r="B9" s="95" t="s">
        <v>73</v>
      </c>
      <c r="C9" s="98"/>
      <c r="D9" s="99"/>
      <c r="E9" s="91"/>
      <c r="F9" s="92"/>
      <c r="G9" s="93"/>
      <c r="H9" s="30"/>
      <c r="I9" s="100"/>
      <c r="J9" s="372" t="s">
        <v>157</v>
      </c>
      <c r="K9" s="372"/>
      <c r="L9" s="443" t="s">
        <v>175</v>
      </c>
      <c r="M9" s="443"/>
      <c r="N9" s="443"/>
    </row>
    <row r="10" spans="1:15" ht="35.1" customHeight="1" x14ac:dyDescent="0.35">
      <c r="A10" s="86"/>
      <c r="B10" s="95" t="s">
        <v>74</v>
      </c>
      <c r="C10" s="101"/>
      <c r="D10" s="98"/>
      <c r="E10" s="102"/>
      <c r="F10" s="91"/>
      <c r="G10" s="93"/>
      <c r="H10" s="30"/>
      <c r="I10" s="103"/>
      <c r="J10" s="372" t="s">
        <v>158</v>
      </c>
      <c r="K10" s="372"/>
      <c r="L10" s="443" t="s">
        <v>176</v>
      </c>
      <c r="M10" s="443"/>
      <c r="N10" s="443"/>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49" t="s">
        <v>433</v>
      </c>
      <c r="C13" s="449"/>
      <c r="D13" s="449"/>
      <c r="E13" s="449"/>
      <c r="F13" s="449"/>
      <c r="G13" s="449"/>
      <c r="H13" s="449"/>
      <c r="I13" s="449"/>
      <c r="J13" s="449"/>
      <c r="K13" s="449"/>
      <c r="L13" s="449"/>
      <c r="M13" s="449"/>
      <c r="N13" s="449"/>
    </row>
    <row r="14" spans="1:15" ht="13.5" customHeight="1" x14ac:dyDescent="0.25">
      <c r="A14" s="75"/>
      <c r="H14" s="70"/>
      <c r="I14" s="110"/>
      <c r="J14" s="110"/>
      <c r="K14" s="28"/>
      <c r="L14" s="28"/>
      <c r="M14" s="28"/>
      <c r="N14" s="28"/>
    </row>
    <row r="15" spans="1:15" ht="35.25" customHeight="1" x14ac:dyDescent="0.35">
      <c r="A15" s="75"/>
      <c r="H15" s="70"/>
      <c r="I15" s="110"/>
      <c r="J15" s="110"/>
      <c r="K15" s="28"/>
      <c r="L15" s="28"/>
      <c r="M15" s="28"/>
      <c r="N15" s="28"/>
    </row>
    <row r="16" spans="1:15" ht="35.25" customHeight="1" x14ac:dyDescent="0.3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50"/>
      <c r="I19" s="450"/>
      <c r="J19" s="450"/>
      <c r="K19" s="450"/>
      <c r="L19" s="450"/>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B13:N13"/>
    <mergeCell ref="J10:K10"/>
    <mergeCell ref="L10:N10"/>
    <mergeCell ref="H19:L19"/>
    <mergeCell ref="A1:B1"/>
    <mergeCell ref="C1:O1"/>
    <mergeCell ref="A3:O3"/>
    <mergeCell ref="B5:B6"/>
    <mergeCell ref="C5:G5"/>
    <mergeCell ref="I5:K6"/>
    <mergeCell ref="L5:N6"/>
    <mergeCell ref="J7:K7"/>
    <mergeCell ref="L7:N7"/>
    <mergeCell ref="J8:K8"/>
    <mergeCell ref="L8:N8"/>
    <mergeCell ref="J9:K9"/>
    <mergeCell ref="L9:N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activeCell="H15" sqref="H15:N2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56"/>
      <c r="B1" s="357"/>
      <c r="C1" s="451" t="s">
        <v>269</v>
      </c>
      <c r="D1" s="452"/>
      <c r="E1" s="452"/>
      <c r="F1" s="452"/>
      <c r="G1" s="452"/>
      <c r="H1" s="452"/>
      <c r="I1" s="452"/>
      <c r="J1" s="452"/>
      <c r="K1" s="452"/>
      <c r="L1" s="452"/>
      <c r="M1" s="452"/>
      <c r="N1" s="453"/>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35">
      <c r="A9" s="27"/>
      <c r="B9" s="27"/>
      <c r="C9" s="27"/>
      <c r="D9" s="27"/>
      <c r="E9" s="27"/>
      <c r="F9" s="27"/>
      <c r="G9" s="27"/>
      <c r="H9" s="27"/>
      <c r="I9" s="27"/>
      <c r="J9" s="27"/>
      <c r="K9" s="27"/>
      <c r="L9" s="27"/>
      <c r="M9" s="27"/>
      <c r="N9" s="27"/>
    </row>
    <row r="10" spans="1:14" ht="15.75" customHeight="1" x14ac:dyDescent="0.35">
      <c r="A10" s="27"/>
      <c r="B10" s="27"/>
      <c r="C10" s="27"/>
      <c r="D10" s="27"/>
      <c r="E10" s="27"/>
      <c r="F10" s="27"/>
      <c r="G10" s="27"/>
      <c r="H10" s="27"/>
      <c r="I10" s="27"/>
      <c r="J10" s="27"/>
      <c r="K10" s="27"/>
      <c r="L10" s="27"/>
      <c r="M10" s="27"/>
      <c r="N10" s="27"/>
    </row>
    <row r="11" spans="1:14" ht="15.75" customHeight="1" x14ac:dyDescent="0.35">
      <c r="A11" s="27"/>
      <c r="B11" s="27"/>
      <c r="C11" s="27"/>
      <c r="D11" s="27"/>
      <c r="E11" s="27"/>
      <c r="F11" s="27"/>
      <c r="G11" s="27"/>
      <c r="H11" s="27"/>
      <c r="I11" s="27"/>
      <c r="J11" s="27"/>
      <c r="K11" s="27"/>
      <c r="L11" s="27"/>
      <c r="M11" s="27"/>
      <c r="N11" s="27"/>
    </row>
    <row r="12" spans="1:14" ht="15.75" customHeight="1" x14ac:dyDescent="0.35">
      <c r="A12" s="27"/>
      <c r="B12" s="27"/>
      <c r="C12" s="27"/>
      <c r="D12" s="27"/>
      <c r="E12" s="27"/>
      <c r="F12" s="27"/>
      <c r="G12" s="27"/>
      <c r="H12" s="27"/>
      <c r="I12" s="27"/>
      <c r="J12" s="27"/>
      <c r="K12" s="27"/>
      <c r="L12" s="27"/>
      <c r="M12" s="27"/>
      <c r="N12" s="27"/>
    </row>
    <row r="13" spans="1:14" ht="15.75" customHeight="1" x14ac:dyDescent="0.35">
      <c r="A13" s="27"/>
      <c r="B13" s="27"/>
      <c r="C13" s="27"/>
      <c r="D13" s="27"/>
      <c r="E13" s="27"/>
      <c r="F13" s="27"/>
      <c r="G13" s="27"/>
      <c r="H13" s="27"/>
      <c r="I13" s="27"/>
      <c r="J13" s="27"/>
      <c r="K13" s="27"/>
      <c r="L13" s="27"/>
      <c r="M13" s="27"/>
      <c r="N13" s="27"/>
    </row>
    <row r="14" spans="1:14" ht="30" customHeight="1" x14ac:dyDescent="0.35">
      <c r="A14" s="454" t="s">
        <v>154</v>
      </c>
      <c r="B14" s="454"/>
      <c r="C14" s="454"/>
      <c r="D14" s="454"/>
      <c r="E14" s="454"/>
      <c r="F14" s="454"/>
      <c r="G14" s="454"/>
      <c r="H14" s="454" t="s">
        <v>155</v>
      </c>
      <c r="I14" s="454"/>
      <c r="J14" s="454"/>
      <c r="K14" s="454"/>
      <c r="L14" s="454"/>
      <c r="M14" s="454"/>
      <c r="N14" s="454"/>
    </row>
    <row r="15" spans="1:14" ht="39" customHeight="1" x14ac:dyDescent="0.25">
      <c r="A15" s="455" t="s">
        <v>672</v>
      </c>
      <c r="B15" s="455"/>
      <c r="C15" s="455"/>
      <c r="D15" s="455"/>
      <c r="E15" s="455"/>
      <c r="F15" s="455"/>
      <c r="G15" s="455"/>
      <c r="H15" s="455" t="s">
        <v>312</v>
      </c>
      <c r="I15" s="455"/>
      <c r="J15" s="455"/>
      <c r="K15" s="455"/>
      <c r="L15" s="455"/>
      <c r="M15" s="455"/>
      <c r="N15" s="455"/>
    </row>
    <row r="16" spans="1:14" ht="39" customHeight="1" x14ac:dyDescent="0.25">
      <c r="A16" s="455"/>
      <c r="B16" s="455"/>
      <c r="C16" s="455"/>
      <c r="D16" s="455"/>
      <c r="E16" s="455"/>
      <c r="F16" s="455"/>
      <c r="G16" s="455"/>
      <c r="H16" s="455"/>
      <c r="I16" s="455"/>
      <c r="J16" s="455"/>
      <c r="K16" s="455"/>
      <c r="L16" s="455"/>
      <c r="M16" s="455"/>
      <c r="N16" s="455"/>
    </row>
    <row r="17" spans="1:14" ht="39" customHeight="1" x14ac:dyDescent="0.25">
      <c r="A17" s="455"/>
      <c r="B17" s="455"/>
      <c r="C17" s="455"/>
      <c r="D17" s="455"/>
      <c r="E17" s="455"/>
      <c r="F17" s="455"/>
      <c r="G17" s="455"/>
      <c r="H17" s="455"/>
      <c r="I17" s="455"/>
      <c r="J17" s="455"/>
      <c r="K17" s="455"/>
      <c r="L17" s="455"/>
      <c r="M17" s="455"/>
      <c r="N17" s="455"/>
    </row>
    <row r="18" spans="1:14" ht="39" customHeight="1" x14ac:dyDescent="0.25">
      <c r="A18" s="455"/>
      <c r="B18" s="455"/>
      <c r="C18" s="455"/>
      <c r="D18" s="455"/>
      <c r="E18" s="455"/>
      <c r="F18" s="455"/>
      <c r="G18" s="455"/>
      <c r="H18" s="455"/>
      <c r="I18" s="455"/>
      <c r="J18" s="455"/>
      <c r="K18" s="455"/>
      <c r="L18" s="455"/>
      <c r="M18" s="455"/>
      <c r="N18" s="455"/>
    </row>
    <row r="19" spans="1:14" ht="39" customHeight="1" x14ac:dyDescent="0.25">
      <c r="A19" s="455"/>
      <c r="B19" s="455"/>
      <c r="C19" s="455"/>
      <c r="D19" s="455"/>
      <c r="E19" s="455"/>
      <c r="F19" s="455"/>
      <c r="G19" s="455"/>
      <c r="H19" s="455"/>
      <c r="I19" s="455"/>
      <c r="J19" s="455"/>
      <c r="K19" s="455"/>
      <c r="L19" s="455"/>
      <c r="M19" s="455"/>
      <c r="N19" s="455"/>
    </row>
    <row r="20" spans="1:14" ht="39" customHeight="1" x14ac:dyDescent="0.25">
      <c r="A20" s="455"/>
      <c r="B20" s="455"/>
      <c r="C20" s="455"/>
      <c r="D20" s="455"/>
      <c r="E20" s="455"/>
      <c r="F20" s="455"/>
      <c r="G20" s="455"/>
      <c r="H20" s="455"/>
      <c r="I20" s="455"/>
      <c r="J20" s="455"/>
      <c r="K20" s="455"/>
      <c r="L20" s="455"/>
      <c r="M20" s="455"/>
      <c r="N20" s="455"/>
    </row>
    <row r="21" spans="1:14" ht="39" customHeight="1" x14ac:dyDescent="0.25">
      <c r="A21" s="455"/>
      <c r="B21" s="455"/>
      <c r="C21" s="455"/>
      <c r="D21" s="455"/>
      <c r="E21" s="455"/>
      <c r="F21" s="455"/>
      <c r="G21" s="455"/>
      <c r="H21" s="455"/>
      <c r="I21" s="455"/>
      <c r="J21" s="455"/>
      <c r="K21" s="455"/>
      <c r="L21" s="455"/>
      <c r="M21" s="455"/>
      <c r="N21" s="455"/>
    </row>
    <row r="22" spans="1:14" ht="27.75" hidden="1" customHeight="1" x14ac:dyDescent="0.35">
      <c r="A22" s="138"/>
      <c r="B22" s="138"/>
      <c r="C22" s="138"/>
      <c r="D22" s="138"/>
      <c r="E22" s="31"/>
      <c r="F22" s="138"/>
      <c r="G22" s="138"/>
      <c r="H22" s="138"/>
      <c r="I22" s="138"/>
      <c r="J22" s="31"/>
      <c r="K22" s="138"/>
      <c r="L22" s="138"/>
      <c r="M22" s="138"/>
      <c r="N22" s="138"/>
    </row>
    <row r="23" spans="1:14" ht="27.75" hidden="1" customHeight="1" x14ac:dyDescent="0.35">
      <c r="A23" s="138"/>
      <c r="B23" s="138"/>
      <c r="C23" s="138"/>
      <c r="D23" s="138"/>
      <c r="E23" s="31"/>
      <c r="F23" s="138"/>
      <c r="G23" s="138"/>
      <c r="H23" s="138"/>
      <c r="I23" s="138"/>
      <c r="J23" s="31"/>
      <c r="K23" s="138"/>
      <c r="L23" s="138"/>
      <c r="M23" s="138"/>
      <c r="N23" s="138"/>
    </row>
    <row r="24" spans="1:14" ht="27.75" hidden="1" customHeight="1" x14ac:dyDescent="0.35">
      <c r="A24" s="138"/>
      <c r="B24" s="138"/>
      <c r="C24" s="138"/>
      <c r="D24" s="138"/>
      <c r="E24" s="31"/>
      <c r="F24" s="138"/>
      <c r="G24" s="138"/>
      <c r="H24" s="138"/>
      <c r="I24" s="138"/>
      <c r="J24" s="31"/>
      <c r="K24" s="138"/>
      <c r="L24" s="138"/>
      <c r="M24" s="138"/>
      <c r="N24" s="138"/>
    </row>
    <row r="25" spans="1:14" ht="27.75" hidden="1" customHeight="1" x14ac:dyDescent="0.35">
      <c r="A25" s="138"/>
      <c r="B25" s="138"/>
      <c r="C25" s="138"/>
      <c r="D25" s="138"/>
      <c r="E25" s="31"/>
      <c r="F25" s="138"/>
      <c r="G25" s="138"/>
      <c r="H25" s="138"/>
      <c r="I25" s="138"/>
      <c r="J25" s="31"/>
      <c r="K25" s="138"/>
      <c r="L25" s="138"/>
      <c r="M25" s="138"/>
      <c r="N25" s="138"/>
    </row>
    <row r="26" spans="1:14" ht="27.75" hidden="1" customHeight="1" x14ac:dyDescent="0.35">
      <c r="A26" s="138"/>
      <c r="B26" s="138"/>
      <c r="C26" s="138"/>
      <c r="D26" s="138"/>
      <c r="E26" s="31"/>
      <c r="F26" s="138"/>
      <c r="G26" s="138"/>
      <c r="H26" s="138"/>
      <c r="I26" s="138"/>
      <c r="J26" s="31"/>
      <c r="K26" s="138"/>
      <c r="L26" s="138"/>
      <c r="M26" s="138"/>
      <c r="N26" s="138"/>
    </row>
    <row r="27" spans="1:14" ht="27.75" hidden="1" customHeight="1" x14ac:dyDescent="0.35">
      <c r="A27" s="138"/>
      <c r="B27" s="138"/>
      <c r="C27" s="138"/>
      <c r="D27" s="138"/>
      <c r="E27" s="31"/>
      <c r="F27" s="138"/>
      <c r="G27" s="138"/>
      <c r="H27" s="138"/>
      <c r="I27" s="138"/>
      <c r="J27" s="31"/>
      <c r="K27" s="138"/>
      <c r="L27" s="138"/>
      <c r="M27" s="138"/>
      <c r="N27" s="138"/>
    </row>
    <row r="28" spans="1:14" ht="27.75" hidden="1" customHeight="1" x14ac:dyDescent="0.35">
      <c r="A28" s="138"/>
      <c r="B28" s="138"/>
      <c r="C28" s="138"/>
      <c r="D28" s="138"/>
      <c r="E28" s="31"/>
      <c r="F28" s="138"/>
      <c r="G28" s="138"/>
      <c r="H28" s="138"/>
      <c r="I28" s="138"/>
      <c r="J28" s="31"/>
      <c r="K28" s="138"/>
      <c r="L28" s="138"/>
      <c r="M28" s="138"/>
      <c r="N28" s="138"/>
    </row>
    <row r="29" spans="1:14" ht="27.75" hidden="1" customHeight="1" x14ac:dyDescent="0.35">
      <c r="A29" s="138"/>
      <c r="B29" s="138"/>
      <c r="C29" s="138"/>
      <c r="D29" s="138"/>
      <c r="E29" s="31"/>
      <c r="F29" s="138"/>
      <c r="G29" s="138"/>
      <c r="H29" s="138"/>
      <c r="I29" s="138"/>
      <c r="J29" s="31"/>
      <c r="K29" s="138"/>
      <c r="L29" s="138"/>
      <c r="M29" s="138"/>
      <c r="N29" s="138"/>
    </row>
    <row r="30" spans="1:14" ht="27.75" hidden="1" customHeight="1" x14ac:dyDescent="0.35">
      <c r="A30" s="138"/>
      <c r="B30" s="138"/>
      <c r="C30" s="138"/>
      <c r="D30" s="138"/>
      <c r="E30" s="31"/>
      <c r="F30" s="138"/>
      <c r="G30" s="138"/>
      <c r="H30" s="138"/>
      <c r="I30" s="138"/>
      <c r="J30" s="31"/>
      <c r="K30" s="138"/>
      <c r="L30" s="138"/>
      <c r="M30" s="138"/>
      <c r="N30" s="138"/>
    </row>
    <row r="31" spans="1:14" ht="27.75" hidden="1" customHeight="1" x14ac:dyDescent="0.35">
      <c r="A31" s="138"/>
      <c r="B31" s="138"/>
      <c r="C31" s="138"/>
      <c r="D31" s="138"/>
      <c r="E31" s="31"/>
      <c r="F31" s="138"/>
      <c r="G31" s="138"/>
      <c r="H31" s="138"/>
      <c r="I31" s="138"/>
      <c r="J31" s="31"/>
      <c r="K31" s="138"/>
      <c r="L31" s="138"/>
      <c r="M31" s="138"/>
      <c r="N31" s="138"/>
    </row>
    <row r="32" spans="1:14" ht="27.75" hidden="1" customHeight="1" x14ac:dyDescent="0.35">
      <c r="A32" s="138"/>
      <c r="B32" s="138"/>
      <c r="C32" s="138"/>
      <c r="D32" s="138"/>
      <c r="E32" s="31"/>
      <c r="F32" s="138"/>
      <c r="G32" s="138"/>
      <c r="H32" s="138"/>
      <c r="I32" s="138"/>
      <c r="J32" s="31"/>
      <c r="K32" s="138"/>
      <c r="L32" s="138"/>
      <c r="M32" s="138"/>
      <c r="N32" s="138"/>
    </row>
    <row r="33" spans="1:14" ht="27.75" hidden="1" customHeight="1" x14ac:dyDescent="0.35">
      <c r="A33" s="138"/>
      <c r="B33" s="138"/>
      <c r="C33" s="138"/>
      <c r="D33" s="138"/>
      <c r="E33" s="31"/>
      <c r="F33" s="138"/>
      <c r="G33" s="138"/>
      <c r="H33" s="138"/>
      <c r="I33" s="138"/>
      <c r="J33" s="31"/>
      <c r="K33" s="138"/>
      <c r="L33" s="138"/>
      <c r="M33" s="138"/>
      <c r="N33" s="138"/>
    </row>
    <row r="34" spans="1:14" ht="27.75" hidden="1" customHeight="1" x14ac:dyDescent="0.35">
      <c r="A34" s="138"/>
      <c r="B34" s="138"/>
      <c r="C34" s="138"/>
      <c r="D34" s="138"/>
      <c r="E34" s="31"/>
      <c r="F34" s="138"/>
      <c r="G34" s="138"/>
      <c r="H34" s="138"/>
      <c r="I34" s="138"/>
      <c r="J34" s="31"/>
      <c r="K34" s="138"/>
      <c r="L34" s="138"/>
      <c r="M34" s="138"/>
      <c r="N34" s="138"/>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topLeftCell="G1" zoomScale="178" zoomScaleNormal="178" workbookViewId="0">
      <selection activeCell="L49" sqref="L49"/>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56"/>
      <c r="B1" s="456"/>
      <c r="C1" s="357"/>
      <c r="D1" s="451" t="s">
        <v>286</v>
      </c>
      <c r="E1" s="452"/>
      <c r="F1" s="452"/>
      <c r="G1" s="452"/>
      <c r="H1" s="452"/>
      <c r="I1" s="452"/>
      <c r="J1" s="452"/>
      <c r="K1" s="452"/>
      <c r="L1" s="452"/>
      <c r="M1" s="452"/>
      <c r="N1" s="452"/>
      <c r="O1" s="453"/>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57" t="s">
        <v>287</v>
      </c>
      <c r="B3" s="457"/>
      <c r="C3" s="457"/>
      <c r="D3" s="457"/>
      <c r="E3" s="457"/>
      <c r="F3" s="457"/>
      <c r="G3" s="457"/>
      <c r="H3" s="457"/>
      <c r="I3" s="457"/>
      <c r="J3" s="457"/>
      <c r="K3" s="457"/>
      <c r="L3" s="457"/>
      <c r="M3" s="457"/>
      <c r="N3" s="457"/>
      <c r="O3" s="457"/>
    </row>
    <row r="4" spans="1:15" ht="28.5" customHeight="1" thickBot="1" x14ac:dyDescent="0.3">
      <c r="A4" s="468" t="s">
        <v>81</v>
      </c>
      <c r="B4" s="469"/>
      <c r="C4" s="469"/>
      <c r="D4" s="469"/>
      <c r="E4" s="469"/>
      <c r="F4" s="469"/>
      <c r="G4" s="470"/>
      <c r="H4" s="9"/>
      <c r="I4" s="468" t="s">
        <v>82</v>
      </c>
      <c r="J4" s="469"/>
      <c r="K4" s="469"/>
      <c r="L4" s="469"/>
      <c r="M4" s="469"/>
      <c r="N4" s="469"/>
      <c r="O4" s="470"/>
    </row>
    <row r="5" spans="1:15" ht="28.5" customHeight="1" x14ac:dyDescent="0.35">
      <c r="A5" s="175"/>
      <c r="B5" s="176"/>
      <c r="C5" s="462" t="s">
        <v>60</v>
      </c>
      <c r="D5" s="462"/>
      <c r="E5" s="462"/>
      <c r="F5" s="462"/>
      <c r="G5" s="463"/>
      <c r="H5" s="9"/>
      <c r="I5" s="175"/>
      <c r="J5" s="176"/>
      <c r="K5" s="462" t="s">
        <v>60</v>
      </c>
      <c r="L5" s="462"/>
      <c r="M5" s="462"/>
      <c r="N5" s="462"/>
      <c r="O5" s="463"/>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64" t="s">
        <v>58</v>
      </c>
      <c r="B7" s="471"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64" t="s">
        <v>58</v>
      </c>
      <c r="J7" s="471"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65"/>
      <c r="B8" s="472"/>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65"/>
      <c r="J8" s="472"/>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65"/>
      <c r="B9" s="472"/>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65"/>
      <c r="J9" s="472"/>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65"/>
      <c r="B10" s="472"/>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65"/>
      <c r="J10" s="472"/>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65"/>
      <c r="B11" s="472"/>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65"/>
      <c r="J11" s="472"/>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65"/>
      <c r="B12" s="472"/>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65"/>
      <c r="J12" s="472"/>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65"/>
      <c r="B13" s="472"/>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65"/>
      <c r="J13" s="472"/>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65"/>
      <c r="B14" s="472"/>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65"/>
      <c r="J14" s="472"/>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65"/>
      <c r="B15" s="472"/>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65"/>
      <c r="J15" s="472"/>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65"/>
      <c r="B16" s="472"/>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65"/>
      <c r="J16" s="472"/>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65"/>
      <c r="B17" s="472"/>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65"/>
      <c r="J17" s="472"/>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65"/>
      <c r="B18" s="472"/>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65"/>
      <c r="J18" s="472"/>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65"/>
      <c r="B19" s="472"/>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65"/>
      <c r="J19" s="472"/>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65"/>
      <c r="B20" s="473"/>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65"/>
      <c r="J20" s="473"/>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65"/>
      <c r="B21" s="471"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65"/>
      <c r="J21" s="471"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65"/>
      <c r="B22" s="472"/>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65"/>
      <c r="J22" s="472"/>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65"/>
      <c r="B23" s="472"/>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RG3</v>
      </c>
      <c r="G23" s="35" t="str">
        <f>IFERROR(IF(AND('MAPA RIESGOS GESTION'!$K$42="Probable",'MAPA RIESGOS GESTION'!$L$42="Catastrófico"),'MAPA RIESGOS GESTION'!$I$42,""),0)</f>
        <v/>
      </c>
      <c r="H23" s="19"/>
      <c r="I23" s="465"/>
      <c r="J23" s="472"/>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65"/>
      <c r="B24" s="472"/>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65"/>
      <c r="J24" s="472"/>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65"/>
      <c r="B25" s="472"/>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65"/>
      <c r="J25" s="472"/>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65"/>
      <c r="B26" s="472"/>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65"/>
      <c r="J26" s="472"/>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65"/>
      <c r="B27" s="472"/>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65"/>
      <c r="J27" s="472"/>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65"/>
      <c r="B28" s="472"/>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65"/>
      <c r="J28" s="472"/>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65"/>
      <c r="B29" s="472"/>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65"/>
      <c r="J29" s="472"/>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65"/>
      <c r="B30" s="472"/>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65"/>
      <c r="J30" s="472"/>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65"/>
      <c r="B31" s="472"/>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65"/>
      <c r="J31" s="472"/>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65"/>
      <c r="B32" s="472"/>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65"/>
      <c r="J32" s="472"/>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65"/>
      <c r="B33" s="472"/>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65"/>
      <c r="J33" s="472"/>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65"/>
      <c r="B34" s="473"/>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65"/>
      <c r="J34" s="473"/>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65"/>
      <c r="B35" s="471"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
      </c>
      <c r="F35" s="34" t="str">
        <f>IFERROR(IF(AND('MAPA RIESGOS GESTION'!$K$10="Posible",'MAPA RIESGOS GESTION'!$L$10="Mayor"),'MAPA RIESGOS GESTION'!$I$10,""),0)</f>
        <v/>
      </c>
      <c r="G35" s="35" t="str">
        <f>IFERROR(IF(AND('MAPA RIESGOS GESTION'!$K$10="Posible",'MAPA RIESGOS GESTION'!$L$10="Catastrófico"),'MAPA RIESGOS GESTION'!$I$10,""),0)</f>
        <v/>
      </c>
      <c r="H35" s="177"/>
      <c r="I35" s="465"/>
      <c r="J35" s="471"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65"/>
      <c r="B36" s="472"/>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
      </c>
      <c r="F36" s="34" t="str">
        <f>IFERROR(IF(AND('MAPA RIESGOS GESTION'!$K$26="Posible",'MAPA RIESGOS GESTION'!$L$26="Mayor"),'MAPA RIESGOS GESTION'!$I$26,""),0)</f>
        <v/>
      </c>
      <c r="G36" s="35" t="str">
        <f>IFERROR(IF(AND('MAPA RIESGOS GESTION'!$K$26="Posible",'MAPA RIESGOS GESTION'!$L$26="Catastrófico"),'MAPA RIESGOS GESTION'!$I$26,""),0)</f>
        <v/>
      </c>
      <c r="H36" s="177"/>
      <c r="I36" s="465"/>
      <c r="J36" s="472"/>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65"/>
      <c r="B37" s="472"/>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
      </c>
      <c r="F37" s="34" t="str">
        <f>IFERROR(IF(AND('MAPA RIESGOS GESTION'!$K$42="Posible",'MAPA RIESGOS GESTION'!$L$42="Mayor"),'MAPA RIESGOS GESTION'!$I$42,""),0)</f>
        <v/>
      </c>
      <c r="G37" s="35" t="str">
        <f>IFERROR(IF(AND('MAPA RIESGOS GESTION'!$K$42="Posible",'MAPA RIESGOS GESTION'!$L$42="Catastrófico"),'MAPA RIESGOS GESTION'!$I$42,""),0)</f>
        <v/>
      </c>
      <c r="H37" s="177"/>
      <c r="I37" s="465"/>
      <c r="J37" s="472"/>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65"/>
      <c r="B38" s="472"/>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7"/>
      <c r="I38" s="465"/>
      <c r="J38" s="472"/>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65"/>
      <c r="B39" s="472"/>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7"/>
      <c r="I39" s="465"/>
      <c r="J39" s="472"/>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65"/>
      <c r="B40" s="472"/>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7"/>
      <c r="I40" s="465"/>
      <c r="J40" s="472"/>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65"/>
      <c r="B41" s="472"/>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7"/>
      <c r="I41" s="465"/>
      <c r="J41" s="472"/>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65"/>
      <c r="B42" s="472"/>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65"/>
      <c r="J42" s="472"/>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65"/>
      <c r="B43" s="472"/>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65"/>
      <c r="J43" s="472"/>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65"/>
      <c r="B44" s="472"/>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65"/>
      <c r="J44" s="472"/>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65"/>
      <c r="B45" s="472"/>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65"/>
      <c r="J45" s="472"/>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65"/>
      <c r="B46" s="472"/>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65"/>
      <c r="J46" s="472"/>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65"/>
      <c r="B47" s="472"/>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65"/>
      <c r="J47" s="472"/>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65"/>
      <c r="B48" s="473"/>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65"/>
      <c r="J48" s="473"/>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65"/>
      <c r="B49" s="471"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RG1</v>
      </c>
      <c r="F49" s="43" t="str">
        <f>IFERROR(IF(AND('MAPA RIESGOS GESTION'!$K$10="Improbable",'MAPA RIESGOS GESTION'!$L$10="Mayor"),'MAPA RIESGOS GESTION'!$I$10,""),0)</f>
        <v/>
      </c>
      <c r="G49" s="37" t="str">
        <f>IFERROR(IF(AND('MAPA RIESGOS GESTION'!$K$10="Improbable",'MAPA RIESGOS GESTION'!$L$10="Catastrófico"),'MAPA RIESGOS GESTION'!$I$10,""),0)</f>
        <v/>
      </c>
      <c r="H49" s="19"/>
      <c r="I49" s="465"/>
      <c r="J49" s="471"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65"/>
      <c r="B50" s="472"/>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RG2</v>
      </c>
      <c r="F50" s="41" t="str">
        <f>IFERROR(IF(AND('MAPA RIESGOS GESTION'!$K$26="Improbable",'MAPA RIESGOS GESTION'!$L$26="Mayor"),'MAPA RIESGOS GESTION'!$I$26,""),0)</f>
        <v/>
      </c>
      <c r="G50" s="38" t="str">
        <f>IFERROR(IF(AND('MAPA RIESGOS GESTION'!$K$26="Improbable",'MAPA RIESGOS GESTION'!$L$26="Catastrófico"),'MAPA RIESGOS GESTION'!$I$26,""),0)</f>
        <v/>
      </c>
      <c r="H50" s="19"/>
      <c r="I50" s="465"/>
      <c r="J50" s="472"/>
      <c r="K50" s="24" t="str">
        <f>IFERROR(IF(AND('MAPA RIESGOS GESTION'!$AL$26="Improbable",'MAPA RIESGOS GESTION'!$AM$26="Insignificante"),'MAPA RIESGOS GESTION'!$I$26,""),0)</f>
        <v/>
      </c>
      <c r="L50" s="24" t="str">
        <f>IFERROR(IF(AND('MAPA RIESGOS GESTION'!$AL$26="Improbable",'MAPA RIESGOS GESTION'!$AM$26="Menor"),'MAPA RIESGOS GESTION'!$I$26,""),0)</f>
        <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65"/>
      <c r="B51" s="472"/>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65"/>
      <c r="J51" s="472"/>
      <c r="K51" s="24" t="str">
        <f>IFERROR(IF(AND('MAPA RIESGOS GESTION'!$AL$42="Improbable",'MAPA RIESGOS GESTION'!$AM$42="Insignificante"),'MAPA RIESGOS GESTION'!$I$42,""),0)</f>
        <v/>
      </c>
      <c r="L51" s="24" t="str">
        <f>IFERROR(IF(AND('MAPA RIESGOS GESTION'!$AL$42="Improbable",'MAPA RIESGOS GESTION'!$AM$42="Menor"),'MAPA RIESGOS GESTION'!$I$42,""),0)</f>
        <v>RG3</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65"/>
      <c r="B52" s="472"/>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65"/>
      <c r="J52" s="472"/>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65"/>
      <c r="B53" s="472"/>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65"/>
      <c r="J53" s="472"/>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65"/>
      <c r="B54" s="472"/>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65"/>
      <c r="J54" s="472"/>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65"/>
      <c r="B55" s="472"/>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65"/>
      <c r="J55" s="472"/>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65"/>
      <c r="B56" s="472"/>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65"/>
      <c r="J56" s="472"/>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65"/>
      <c r="B57" s="472"/>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65"/>
      <c r="J57" s="472"/>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65"/>
      <c r="B58" s="472"/>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65"/>
      <c r="J58" s="472"/>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65"/>
      <c r="B59" s="472"/>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65"/>
      <c r="J59" s="472"/>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65"/>
      <c r="B60" s="472"/>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65"/>
      <c r="J60" s="472"/>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65"/>
      <c r="B61" s="472"/>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65"/>
      <c r="J61" s="472"/>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65"/>
      <c r="B62" s="473"/>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65"/>
      <c r="J62" s="473"/>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65"/>
      <c r="B63" s="466"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65"/>
      <c r="J63" s="466"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65"/>
      <c r="B64" s="459"/>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65"/>
      <c r="J64" s="459"/>
      <c r="K64" s="24" t="str">
        <f>IFERROR(IF(AND('MAPA RIESGOS GESTION'!$AL$26="Rara vez",'MAPA RIESGOS GESTION'!$AM$26="Insignificante"),'MAPA RIESGOS GESTION'!$I$26,""),0)</f>
        <v/>
      </c>
      <c r="L64" s="24" t="str">
        <f>IFERROR(IF(AND('MAPA RIESGOS GESTION'!$AL$26="Rara vez",'MAPA RIESGOS GESTION'!$AM$26="Menor"),'MAPA RIESGOS GESTION'!$I$26,""),0)</f>
        <v>RG2</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65"/>
      <c r="B65" s="459"/>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65"/>
      <c r="J65" s="459"/>
      <c r="K65" s="24" t="str">
        <f>IFERROR(IF(AND('MAPA RIESGOS GESTION'!$AL$42="Rara vez",'MAPA RIESGOS GESTION'!$AM$42="Insignificante"),'MAPA RIESGOS GESTION'!$I$42,""),0)</f>
        <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65"/>
      <c r="B66" s="459"/>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65"/>
      <c r="J66" s="459"/>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65"/>
      <c r="B67" s="459"/>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65"/>
      <c r="J67" s="459"/>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65"/>
      <c r="B68" s="459"/>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65"/>
      <c r="J68" s="459"/>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65"/>
      <c r="B69" s="459"/>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65"/>
      <c r="J69" s="459"/>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4"/>
      <c r="B70" s="459"/>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4"/>
      <c r="J70" s="459"/>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4"/>
      <c r="B71" s="459"/>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4"/>
      <c r="J71" s="459"/>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4"/>
      <c r="B72" s="459"/>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4"/>
      <c r="J72" s="459"/>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4"/>
      <c r="B73" s="459"/>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4"/>
      <c r="J73" s="459"/>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4"/>
      <c r="B74" s="459"/>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4"/>
      <c r="J74" s="459"/>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4"/>
      <c r="B75" s="459"/>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4"/>
      <c r="J75" s="459"/>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4"/>
      <c r="B76" s="467"/>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4"/>
      <c r="J76" s="467"/>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58"/>
      <c r="B77" s="459"/>
      <c r="C77" s="13" t="s">
        <v>61</v>
      </c>
      <c r="D77" s="13" t="s">
        <v>62</v>
      </c>
      <c r="E77" s="13" t="s">
        <v>63</v>
      </c>
      <c r="F77" s="13" t="s">
        <v>64</v>
      </c>
      <c r="G77" s="14" t="s">
        <v>65</v>
      </c>
      <c r="H77" s="9"/>
      <c r="I77" s="458"/>
      <c r="J77" s="459"/>
      <c r="K77" s="13" t="s">
        <v>61</v>
      </c>
      <c r="L77" s="13" t="s">
        <v>62</v>
      </c>
      <c r="M77" s="13" t="s">
        <v>63</v>
      </c>
      <c r="N77" s="13" t="s">
        <v>64</v>
      </c>
      <c r="O77" s="14" t="s">
        <v>65</v>
      </c>
    </row>
    <row r="78" spans="1:15" ht="28.5" customHeight="1" thickBot="1" x14ac:dyDescent="0.3">
      <c r="A78" s="460"/>
      <c r="B78" s="461"/>
      <c r="C78" s="462" t="s">
        <v>60</v>
      </c>
      <c r="D78" s="462"/>
      <c r="E78" s="462"/>
      <c r="F78" s="462"/>
      <c r="G78" s="463"/>
      <c r="H78" s="26"/>
      <c r="I78" s="460"/>
      <c r="J78" s="461"/>
      <c r="K78" s="462" t="s">
        <v>60</v>
      </c>
      <c r="L78" s="462"/>
      <c r="M78" s="462"/>
      <c r="N78" s="462"/>
      <c r="O78" s="463"/>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B63:B76"/>
    <mergeCell ref="B21:B34"/>
    <mergeCell ref="J21:J34"/>
    <mergeCell ref="B35:B48"/>
    <mergeCell ref="J35:J48"/>
    <mergeCell ref="B49:B62"/>
    <mergeCell ref="J49:J62"/>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zoomScaleNormal="100" workbookViewId="0">
      <selection activeCell="R11" sqref="R11"/>
    </sheetView>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5" customWidth="1"/>
    <col min="6" max="6" width="32.85546875" style="6" customWidth="1"/>
    <col min="7" max="7" width="11.5703125" style="185" customWidth="1"/>
    <col min="8" max="8" width="32.85546875" style="6" customWidth="1"/>
    <col min="9" max="9" width="11.5703125" style="185" customWidth="1"/>
    <col min="10" max="10" width="32.85546875" style="6" customWidth="1"/>
    <col min="11" max="11" width="11.5703125" style="185" customWidth="1"/>
    <col min="12" max="12" width="32.85546875" style="6" customWidth="1"/>
    <col min="13" max="13" width="11.5703125" style="185" customWidth="1"/>
    <col min="14" max="14" width="32.85546875" style="6" customWidth="1"/>
    <col min="15" max="15" width="11.5703125" style="185" customWidth="1"/>
    <col min="16" max="16" width="32.85546875" style="6" customWidth="1"/>
    <col min="17" max="17" width="11.5703125" style="185" customWidth="1"/>
    <col min="18" max="18" width="32.85546875" style="6" customWidth="1"/>
    <col min="19" max="19" width="11.5703125" style="185" customWidth="1"/>
    <col min="20" max="20" width="32.85546875" style="6" customWidth="1"/>
    <col min="21" max="21" width="11.5703125" style="185" customWidth="1"/>
    <col min="22" max="22" width="32.85546875" style="6" customWidth="1"/>
    <col min="23" max="23" width="11.5703125" style="185" customWidth="1"/>
    <col min="24" max="24" width="32.85546875" style="6" customWidth="1"/>
    <col min="25" max="25" width="11.5703125" style="185" customWidth="1"/>
    <col min="26" max="26" width="32.85546875" style="6" customWidth="1"/>
    <col min="27" max="27" width="11.5703125" style="185" customWidth="1"/>
    <col min="28" max="28" width="32.85546875" style="6" customWidth="1"/>
    <col min="29" max="29" width="11.5703125" style="185" customWidth="1"/>
    <col min="30" max="30" width="32.85546875" style="6" customWidth="1"/>
    <col min="31" max="31" width="11.5703125" style="185" customWidth="1"/>
    <col min="32" max="32" width="32.85546875" style="6" customWidth="1"/>
    <col min="33" max="36" width="13.5703125" style="6" hidden="1" customWidth="1"/>
    <col min="37" max="16384" width="10.85546875" style="6" hidden="1"/>
  </cols>
  <sheetData>
    <row r="1" spans="2:33" ht="48.95" customHeight="1" thickBot="1" x14ac:dyDescent="0.4">
      <c r="B1" s="477"/>
      <c r="C1" s="478"/>
      <c r="D1" s="510" t="s">
        <v>288</v>
      </c>
      <c r="E1" s="511"/>
      <c r="F1" s="511"/>
      <c r="G1" s="511"/>
      <c r="H1" s="511"/>
      <c r="I1" s="511"/>
      <c r="J1" s="511"/>
      <c r="K1" s="511"/>
      <c r="L1" s="511"/>
      <c r="M1" s="511"/>
      <c r="N1" s="511"/>
      <c r="O1" s="511"/>
      <c r="P1" s="511"/>
      <c r="Q1" s="511"/>
      <c r="R1" s="511"/>
      <c r="S1" s="511"/>
      <c r="T1" s="512"/>
      <c r="U1" s="187"/>
      <c r="V1" s="187"/>
      <c r="W1" s="187"/>
      <c r="X1" s="187"/>
      <c r="Y1" s="187"/>
      <c r="Z1" s="187"/>
      <c r="AA1" s="187"/>
      <c r="AB1" s="187"/>
      <c r="AC1" s="187"/>
      <c r="AD1" s="187"/>
      <c r="AE1" s="479"/>
      <c r="AF1" s="479"/>
      <c r="AG1" s="188"/>
    </row>
    <row r="2" spans="2:33" s="85" customFormat="1" ht="12.6" customHeight="1" x14ac:dyDescent="0.35">
      <c r="B2" s="191"/>
      <c r="C2" s="191"/>
      <c r="D2" s="194"/>
      <c r="E2" s="194"/>
      <c r="F2" s="194"/>
      <c r="G2" s="194"/>
      <c r="H2" s="194"/>
      <c r="I2" s="194"/>
      <c r="J2" s="194"/>
      <c r="K2" s="194"/>
      <c r="L2" s="194"/>
      <c r="M2" s="194"/>
      <c r="N2" s="194"/>
      <c r="O2" s="194"/>
      <c r="P2" s="194"/>
      <c r="Q2" s="194"/>
      <c r="R2" s="194"/>
      <c r="S2" s="194"/>
      <c r="T2" s="194"/>
      <c r="U2" s="187"/>
      <c r="V2" s="187"/>
      <c r="W2" s="187"/>
      <c r="X2" s="187"/>
      <c r="Y2" s="187"/>
      <c r="Z2" s="187"/>
      <c r="AA2" s="187"/>
      <c r="AB2" s="187"/>
      <c r="AC2" s="187"/>
      <c r="AD2" s="187"/>
      <c r="AE2" s="194"/>
      <c r="AF2" s="194"/>
      <c r="AG2" s="188"/>
    </row>
    <row r="3" spans="2:33" s="85" customFormat="1" ht="15.95" customHeight="1" x14ac:dyDescent="0.35">
      <c r="B3" s="513" t="s">
        <v>419</v>
      </c>
      <c r="C3" s="513"/>
      <c r="D3" s="513"/>
      <c r="E3" s="513"/>
      <c r="F3" s="513"/>
      <c r="G3" s="513"/>
      <c r="H3" s="513"/>
      <c r="I3" s="194"/>
      <c r="J3" s="194"/>
      <c r="K3" s="194"/>
      <c r="L3" s="194"/>
      <c r="M3" s="194"/>
      <c r="N3" s="194"/>
      <c r="O3" s="194"/>
      <c r="P3" s="194"/>
      <c r="Q3" s="194"/>
      <c r="R3" s="194"/>
      <c r="S3" s="194"/>
      <c r="T3" s="194"/>
      <c r="U3" s="187"/>
      <c r="V3" s="187"/>
      <c r="W3" s="187"/>
      <c r="X3" s="187"/>
      <c r="Y3" s="187"/>
      <c r="Z3" s="187"/>
      <c r="AA3" s="187"/>
      <c r="AB3" s="187"/>
      <c r="AC3" s="187"/>
      <c r="AD3" s="187"/>
      <c r="AE3" s="194"/>
      <c r="AF3" s="194"/>
      <c r="AG3" s="188"/>
    </row>
    <row r="4" spans="2:33" ht="12.6" customHeight="1" thickBot="1" x14ac:dyDescent="0.4">
      <c r="B4" s="4"/>
      <c r="C4" s="4"/>
      <c r="D4" s="4"/>
      <c r="E4" s="186"/>
      <c r="F4" s="4"/>
      <c r="G4" s="186"/>
      <c r="H4" s="4"/>
      <c r="I4" s="186"/>
      <c r="J4" s="4"/>
      <c r="K4" s="186"/>
      <c r="L4" s="4"/>
      <c r="M4" s="186"/>
      <c r="N4" s="4"/>
      <c r="O4" s="186"/>
      <c r="P4" s="4"/>
      <c r="Q4" s="186"/>
      <c r="R4" s="4"/>
      <c r="S4" s="186"/>
      <c r="T4" s="4"/>
      <c r="U4" s="186"/>
      <c r="V4" s="4"/>
      <c r="W4" s="186"/>
      <c r="X4" s="4"/>
      <c r="Y4" s="186"/>
      <c r="Z4" s="4"/>
      <c r="AA4" s="186"/>
      <c r="AB4" s="4"/>
      <c r="AC4" s="186"/>
      <c r="AD4" s="4"/>
      <c r="AE4" s="186"/>
      <c r="AF4" s="4"/>
    </row>
    <row r="5" spans="2:33" ht="33.950000000000003" customHeight="1" x14ac:dyDescent="0.25">
      <c r="B5" s="484" t="s">
        <v>289</v>
      </c>
      <c r="C5" s="485"/>
      <c r="D5" s="482" t="s">
        <v>291</v>
      </c>
      <c r="E5" s="488" t="s">
        <v>292</v>
      </c>
      <c r="F5" s="489"/>
      <c r="G5" s="492" t="s">
        <v>290</v>
      </c>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4"/>
    </row>
    <row r="6" spans="2:33" ht="33.950000000000003" customHeight="1" thickBot="1" x14ac:dyDescent="0.3">
      <c r="B6" s="486"/>
      <c r="C6" s="487"/>
      <c r="D6" s="483"/>
      <c r="E6" s="490"/>
      <c r="F6" s="491"/>
      <c r="G6" s="495"/>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7"/>
    </row>
    <row r="7" spans="2:33" ht="16.5" customHeight="1" x14ac:dyDescent="0.35"/>
    <row r="8" spans="2:33" ht="84.95" customHeight="1" x14ac:dyDescent="0.35">
      <c r="D8" s="193" t="s">
        <v>227</v>
      </c>
      <c r="E8" s="480" t="str">
        <f>'MAPA RIESGOS GESTION'!$E$10</f>
        <v>Limitado alcance del segumiento, evaluación y auditoria al Sistema de Control Interno (SCI)</v>
      </c>
      <c r="F8" s="481"/>
      <c r="G8" s="480" t="str">
        <f>'MAPA RIESGOS GESTION'!$E$26</f>
        <v>Informe de auditoria, evaluación o seguimiento que no aporte o contribuya a la mejora continua del DANE</v>
      </c>
      <c r="H8" s="481"/>
      <c r="I8" s="480" t="str">
        <f>'MAPA RIESGOS GESTION'!$E$42</f>
        <v>Informes de evaluación que no contribuyan al mejoramiento de las operaciones estadísticas desarrolladas por las entidades que conforman el SEN</v>
      </c>
      <c r="J8" s="481"/>
      <c r="K8" s="480">
        <f>'MAPA RIESGOS GESTION'!$E$58</f>
        <v>0</v>
      </c>
      <c r="L8" s="481"/>
      <c r="M8" s="480">
        <f>'MAPA RIESGOS GESTION'!$E$74</f>
        <v>0</v>
      </c>
      <c r="N8" s="481"/>
      <c r="O8" s="480">
        <f>'MAPA RIESGOS GESTION'!$E$90</f>
        <v>0</v>
      </c>
      <c r="P8" s="481"/>
      <c r="Q8" s="480">
        <f>'MAPA RIESGOS GESTION'!$E$106</f>
        <v>0</v>
      </c>
      <c r="R8" s="481"/>
      <c r="S8" s="480">
        <f>'MAPA RIESGOS GESTION'!$E$122</f>
        <v>0</v>
      </c>
      <c r="T8" s="481"/>
      <c r="U8" s="480">
        <f>'MAPA RIESGOS GESTION'!$E$138</f>
        <v>0</v>
      </c>
      <c r="V8" s="481"/>
      <c r="W8" s="480">
        <f>'MAPA RIESGOS GESTION'!$E$154</f>
        <v>0</v>
      </c>
      <c r="X8" s="481"/>
      <c r="Y8" s="480">
        <f>'MAPA RIESGOS GESTION'!$E$170</f>
        <v>0</v>
      </c>
      <c r="Z8" s="481"/>
      <c r="AA8" s="480">
        <f>'MAPA RIESGOS GESTION'!$E$186</f>
        <v>0</v>
      </c>
      <c r="AB8" s="481"/>
      <c r="AC8" s="480">
        <f>'MAPA RIESGOS GESTION'!$E$202</f>
        <v>0</v>
      </c>
      <c r="AD8" s="481"/>
      <c r="AE8" s="480">
        <f>'MAPA RIESGOS GESTION'!$E$218</f>
        <v>0</v>
      </c>
      <c r="AF8" s="481"/>
    </row>
    <row r="9" spans="2:33" ht="33.950000000000003" customHeight="1" x14ac:dyDescent="0.25">
      <c r="D9" s="193" t="s">
        <v>293</v>
      </c>
      <c r="E9" s="480" t="str">
        <f>'MAPA RIESGOS GESTION'!$I$10</f>
        <v>RG1</v>
      </c>
      <c r="F9" s="481"/>
      <c r="G9" s="480" t="str">
        <f>'MAPA RIESGOS GESTION'!$I$26</f>
        <v>RG2</v>
      </c>
      <c r="H9" s="481"/>
      <c r="I9" s="480" t="str">
        <f>'MAPA RIESGOS GESTION'!$I$42</f>
        <v>RG3</v>
      </c>
      <c r="J9" s="481"/>
      <c r="K9" s="480" t="str">
        <f>'MAPA RIESGOS GESTION'!$I$58</f>
        <v>RG4</v>
      </c>
      <c r="L9" s="481"/>
      <c r="M9" s="480" t="str">
        <f>'MAPA RIESGOS GESTION'!$I$74</f>
        <v>RG5</v>
      </c>
      <c r="N9" s="481"/>
      <c r="O9" s="480" t="str">
        <f>'MAPA RIESGOS GESTION'!$I$90</f>
        <v>RG6</v>
      </c>
      <c r="P9" s="481"/>
      <c r="Q9" s="480" t="str">
        <f>'MAPA RIESGOS GESTION'!$I$106</f>
        <v>RG7</v>
      </c>
      <c r="R9" s="481"/>
      <c r="S9" s="480" t="str">
        <f>'MAPA RIESGOS GESTION'!$I$122</f>
        <v>RG8</v>
      </c>
      <c r="T9" s="481"/>
      <c r="U9" s="480" t="str">
        <f>'MAPA RIESGOS GESTION'!$I$138</f>
        <v>RG9</v>
      </c>
      <c r="V9" s="481"/>
      <c r="W9" s="480" t="str">
        <f>'MAPA RIESGOS GESTION'!$I$154</f>
        <v>RG10</v>
      </c>
      <c r="X9" s="481"/>
      <c r="Y9" s="480" t="str">
        <f>'MAPA RIESGOS GESTION'!$I$170</f>
        <v>RG11</v>
      </c>
      <c r="Z9" s="481"/>
      <c r="AA9" s="480" t="str">
        <f>'MAPA RIESGOS GESTION'!$I$186</f>
        <v>RG12</v>
      </c>
      <c r="AB9" s="481"/>
      <c r="AC9" s="480" t="str">
        <f>'MAPA RIESGOS GESTION'!$I$202</f>
        <v>RG13</v>
      </c>
      <c r="AD9" s="481"/>
      <c r="AE9" s="480" t="str">
        <f>'MAPA RIESGOS GESTION'!$I$218</f>
        <v>RG14</v>
      </c>
      <c r="AF9" s="481"/>
    </row>
    <row r="10" spans="2:33" ht="72.599999999999994" customHeight="1" x14ac:dyDescent="0.25">
      <c r="B10" s="474" t="s">
        <v>409</v>
      </c>
      <c r="C10" s="474" t="s">
        <v>308</v>
      </c>
      <c r="D10" s="178" t="s">
        <v>309</v>
      </c>
      <c r="E10" s="192"/>
      <c r="F10" s="64" t="str">
        <f>IF(E$10="SI","Mantenga el riesgo identificado.",IF(E$10="NO","Solicite asesoría a la Oficina Asesora de Planeación para actualizar el mapa de riesgos.",""))</f>
        <v/>
      </c>
      <c r="G10" s="192"/>
      <c r="H10" s="64" t="str">
        <f>IF(G$10="SI","Mantenga el riesgo identificado.",IF(G$10="NO","Solicite asesoría a la Oficina Asesora de Planeación para actualizar el mapa de riesgos.",""))</f>
        <v/>
      </c>
      <c r="I10" s="192"/>
      <c r="J10" s="64" t="str">
        <f>IF(I$10="SI","Mantenga el riesgo identificado.",IF(I$10="NO","Solicite asesoría a la Oficina Asesora de Planeación para actualizar el mapa de riesgos.",""))</f>
        <v/>
      </c>
      <c r="K10" s="192"/>
      <c r="L10" s="64" t="str">
        <f>IF(K$10="SI","Mantenga el riesgo identificado.",IF(K$10="NO","Solicite asesoría a la Oficina Asesora de Planeación para actualizar el mapa de riesgos.",""))</f>
        <v/>
      </c>
      <c r="M10" s="192"/>
      <c r="N10" s="64" t="str">
        <f>IF(M$10="SI","Mantenga el riesgo identificado.",IF(M$10="NO","Solicite asesoría a la Oficina Asesora de Planeación para actualizar el mapa de riesgos.",""))</f>
        <v/>
      </c>
      <c r="O10" s="192"/>
      <c r="P10" s="64" t="str">
        <f>IF(O$10="SI","Mantenga el riesgo identificado.",IF(O$10="NO","Solicite asesoría a la Oficina Asesora de Planeación para actualizar el mapa de riesgos.",""))</f>
        <v/>
      </c>
      <c r="Q10" s="192"/>
      <c r="R10" s="64" t="str">
        <f>IF(Q$10="SI","Mantenga el riesgo identificado.",IF(Q$10="NO","Solicite asesoría a la Oficina Asesora de Planeación para actualizar el mapa de riesgos.",""))</f>
        <v/>
      </c>
      <c r="S10" s="192"/>
      <c r="T10" s="64" t="str">
        <f>IF(S$10="SI","Mantenga el riesgo identificado.",IF(S$10="NO","Solicite asesoría a la Oficina Asesora de Planeación para actualizar el mapa de riesgos.",""))</f>
        <v/>
      </c>
      <c r="U10" s="192"/>
      <c r="V10" s="64" t="str">
        <f>IF(U$10="SI","Mantenga el riesgo identificado.",IF(U$10="NO","Solicite asesoría a la Oficina Asesora de Planeación para actualizar el mapa de riesgos.",""))</f>
        <v/>
      </c>
      <c r="W10" s="192"/>
      <c r="X10" s="64" t="str">
        <f>IF(W$10="SI","Mantenga el riesgo identificado.",IF(W$10="NO","Solicite asesoría a la Oficina Asesora de Planeación para actualizar el mapa de riesgos.",""))</f>
        <v/>
      </c>
      <c r="Y10" s="192"/>
      <c r="Z10" s="64" t="str">
        <f>IF(Y$10="SI","Mantenga el riesgo identificado.",IF(Y$10="NO","Solicite asesoría a la Oficina Asesora de Planeación para actualizar el mapa de riesgos.",""))</f>
        <v/>
      </c>
      <c r="AA10" s="192"/>
      <c r="AB10" s="64" t="str">
        <f>IF(AA$10="SI","Mantenga el riesgo identificado.",IF(AA$10="NO","Solicite asesoría a la Oficina Asesora de Planeación para actualizar el mapa de riesgos.",""))</f>
        <v/>
      </c>
      <c r="AC10" s="192"/>
      <c r="AD10" s="64" t="str">
        <f>IF(AC$10="SI","Mantenga el riesgo identificado.",IF(AC$10="NO","Solicite asesoría a la Oficina Asesora de Planeación para actualizar el mapa de riesgos.",""))</f>
        <v/>
      </c>
      <c r="AE10" s="192"/>
      <c r="AF10" s="64" t="str">
        <f>IF(AE$10="SI","Mantenga el riesgo identificado.",IF(AE$10="NO","Solicite asesoría a la Oficina Asesora de Planeación para actualizar el mapa de riesgos.",""))</f>
        <v/>
      </c>
    </row>
    <row r="11" spans="2:33" ht="72" customHeight="1" x14ac:dyDescent="0.25">
      <c r="B11" s="475"/>
      <c r="C11" s="475"/>
      <c r="D11" s="178" t="s">
        <v>310</v>
      </c>
      <c r="E11" s="192"/>
      <c r="F11" s="64" t="str">
        <f>IF(E$11="SI","Solicite asesoría a la Oficina Asesora de Planeación para actualizar el mapa de riesgos.",IF(E$11="NO","Mantenga el riesgo identificado.",""))</f>
        <v/>
      </c>
      <c r="G11" s="192"/>
      <c r="H11" s="64" t="str">
        <f>IF(G$11="SI","Solicite asesoría a la Oficina Asesora de Planeación para actualizar el mapa de riesgos.",IF(G$11="NO","Mantenga el riesgo identificado.",""))</f>
        <v/>
      </c>
      <c r="I11" s="192"/>
      <c r="J11" s="64" t="str">
        <f>IF(I$11="SI","Solicite asesoría a la Oficina Asesora de Planeación para actualizar el mapa de riesgos.",IF(I$11="NO","Mantenga el riesgo identificado.",""))</f>
        <v/>
      </c>
      <c r="K11" s="192"/>
      <c r="L11" s="64" t="str">
        <f>IF(K$11="SI","Solicite asesoría a la Oficina Asesora de Planeación para actualizar el mapa de riesgos.",IF(K$11="NO","Mantenga el riesgo identificado.",""))</f>
        <v/>
      </c>
      <c r="M11" s="192"/>
      <c r="N11" s="64" t="str">
        <f>IF(M$11="SI","Solicite asesoría a la Oficina Asesora de Planeación para actualizar el mapa de riesgos.",IF(M$11="NO","Mantenga el riesgo identificado.",""))</f>
        <v/>
      </c>
      <c r="O11" s="192"/>
      <c r="P11" s="64" t="str">
        <f>IF(O$11="SI","Solicite asesoría a la Oficina Asesora de Planeación para actualizar el mapa de riesgos.",IF(O$11="NO","Mantenga el riesgo identificado.",""))</f>
        <v/>
      </c>
      <c r="Q11" s="192"/>
      <c r="R11" s="64" t="str">
        <f>IF(Q$11="SI","Solicite asesoría a la Oficina Asesora de Planeación para actualizar el mapa de riesgos.",IF(Q$11="NO","Mantenga el riesgo identificado.",""))</f>
        <v/>
      </c>
      <c r="S11" s="192"/>
      <c r="T11" s="64" t="str">
        <f>IF(S$11="SI","Solicite asesoría a la Oficina Asesora de Planeación para actualizar el mapa de riesgos.",IF(S$11="NO","Mantenga el riesgo identificado.",""))</f>
        <v/>
      </c>
      <c r="U11" s="192"/>
      <c r="V11" s="64" t="str">
        <f>IF(U$11="SI","Solicite asesoría a la Oficina Asesora de Planeación para actualizar el mapa de riesgos.",IF(U$11="NO","Mantenga el riesgo identificado.",""))</f>
        <v/>
      </c>
      <c r="W11" s="192"/>
      <c r="X11" s="64" t="str">
        <f>IF(W$11="SI","Solicite asesoría a la Oficina Asesora de Planeación para actualizar el mapa de riesgos.",IF(W$11="NO","Mantenga el riesgo identificado.",""))</f>
        <v/>
      </c>
      <c r="Y11" s="192"/>
      <c r="Z11" s="64" t="str">
        <f>IF(Y$11="SI","Solicite asesoría a la Oficina Asesora de Planeación para actualizar el mapa de riesgos.",IF(Y$11="NO","Mantenga el riesgo identificado.",""))</f>
        <v/>
      </c>
      <c r="AA11" s="192"/>
      <c r="AB11" s="64" t="str">
        <f>IF(AA$11="SI","Solicite asesoría a la Oficina Asesora de Planeación para actualizar el mapa de riesgos.",IF(AA$11="NO","Mantenga el riesgo identificado.",""))</f>
        <v/>
      </c>
      <c r="AC11" s="192"/>
      <c r="AD11" s="64" t="str">
        <f>IF(AC$11="SI","Solicite asesoría a la Oficina Asesora de Planeación para actualizar el mapa de riesgos.",IF(AC$11="NO","Mantenga el riesgo identificado.",""))</f>
        <v/>
      </c>
      <c r="AE11" s="192"/>
      <c r="AF11" s="64" t="str">
        <f>IF(AE$11="SI","Solicite asesoría a la Oficina Asesora de Planeación para actualizar el mapa de riesgos.",IF(AE$11="NO","Mantenga el riesgo identificado.",""))</f>
        <v/>
      </c>
    </row>
    <row r="12" spans="2:33" ht="192.6" customHeight="1" x14ac:dyDescent="0.25">
      <c r="B12" s="475"/>
      <c r="C12" s="476"/>
      <c r="D12" s="178" t="s">
        <v>311</v>
      </c>
      <c r="E12" s="192"/>
      <c r="F12" s="64" t="str">
        <f>IF(E$12="SI","Solicite asesoría a la Oficina Asesora de Planeación para actualizar el mapa de riesgos.",IF(E$12="NO","Mantenga el riesgo identificado.",""))</f>
        <v/>
      </c>
      <c r="G12" s="192"/>
      <c r="H12" s="64" t="str">
        <f>IF(G$12="SI","Solicite asesoría a la Oficina Asesora de Planeación para actualizar el mapa de riesgos.",IF(G$12="NO","Mantenga el riesgo identificado.",""))</f>
        <v/>
      </c>
      <c r="I12" s="192"/>
      <c r="J12" s="64" t="str">
        <f>IF(I$12="SI","Solicite asesoría a la Oficina Asesora de Planeación para actualizar el mapa de riesgos.",IF(I$12="NO","Mantenga el riesgo identificado.",""))</f>
        <v/>
      </c>
      <c r="K12" s="192"/>
      <c r="L12" s="64" t="str">
        <f>IF(K$12="SI","Solicite asesoría a la Oficina Asesora de Planeación para actualizar el mapa de riesgos.",IF(K$12="NO","Mantenga el riesgo identificado.",""))</f>
        <v/>
      </c>
      <c r="M12" s="192"/>
      <c r="N12" s="64" t="str">
        <f>IF(M$12="SI","Solicite asesoría a la Oficina Asesora de Planeación para actualizar el mapa de riesgos.",IF(M$12="NO","Mantenga el riesgo identificado.",""))</f>
        <v/>
      </c>
      <c r="O12" s="192"/>
      <c r="P12" s="64" t="str">
        <f>IF(O$12="SI","Solicite asesoría a la Oficina Asesora de Planeación para actualizar el mapa de riesgos.",IF(O$12="NO","Mantenga el riesgo identificado.",""))</f>
        <v/>
      </c>
      <c r="Q12" s="192"/>
      <c r="R12" s="64" t="str">
        <f>IF(Q$12="SI","Solicite asesoría a la Oficina Asesora de Planeación para actualizar el mapa de riesgos.",IF(Q$12="NO","Mantenga el riesgo identificado.",""))</f>
        <v/>
      </c>
      <c r="S12" s="192"/>
      <c r="T12" s="64" t="str">
        <f>IF(S$12="SI","Solicite asesoría a la Oficina Asesora de Planeación para actualizar el mapa de riesgos.",IF(S$12="NO","Mantenga el riesgo identificado.",""))</f>
        <v/>
      </c>
      <c r="U12" s="192"/>
      <c r="V12" s="64" t="str">
        <f>IF(U$12="SI","Solicite asesoría a la Oficina Asesora de Planeación para actualizar el mapa de riesgos.",IF(U$12="NO","Mantenga el riesgo identificado.",""))</f>
        <v/>
      </c>
      <c r="W12" s="192"/>
      <c r="X12" s="64" t="str">
        <f>IF(W$12="SI","Solicite asesoría a la Oficina Asesora de Planeación para actualizar el mapa de riesgos.",IF(W$12="NO","Mantenga el riesgo identificado.",""))</f>
        <v/>
      </c>
      <c r="Y12" s="192"/>
      <c r="Z12" s="64" t="str">
        <f>IF(Y$12="SI","Solicite asesoría a la Oficina Asesora de Planeación para actualizar el mapa de riesgos.",IF(Y$12="NO","Mantenga el riesgo identificado.",""))</f>
        <v/>
      </c>
      <c r="AA12" s="192"/>
      <c r="AB12" s="64" t="str">
        <f>IF(AA$12="SI","Solicite asesoría a la Oficina Asesora de Planeación para actualizar el mapa de riesgos.",IF(AA$12="NO","Mantenga el riesgo identificado.",""))</f>
        <v/>
      </c>
      <c r="AC12" s="192"/>
      <c r="AD12" s="64" t="str">
        <f>IF(AC$12="SI","Solicite asesoría a la Oficina Asesora de Planeación para actualizar el mapa de riesgos.",IF(AC$12="NO","Mantenga el riesgo identificado.",""))</f>
        <v/>
      </c>
      <c r="AE12" s="192"/>
      <c r="AF12" s="64" t="str">
        <f>IF(AE$12="SI","Solicite asesoría a la Oficina Asesora de Planeación para actualizar el mapa de riesgos.",IF(AE$12="NO","Mantenga el riesgo identificado.",""))</f>
        <v/>
      </c>
    </row>
    <row r="13" spans="2:33" ht="111.6" customHeight="1" x14ac:dyDescent="0.25">
      <c r="B13" s="475"/>
      <c r="C13" s="197" t="s">
        <v>294</v>
      </c>
      <c r="D13" s="178" t="s">
        <v>392</v>
      </c>
      <c r="E13" s="189"/>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89"/>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89"/>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89"/>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89"/>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89"/>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89"/>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89"/>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89"/>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89"/>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89"/>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89"/>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89"/>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89"/>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475"/>
      <c r="C14" s="474" t="s">
        <v>295</v>
      </c>
      <c r="D14" s="198" t="s">
        <v>296</v>
      </c>
      <c r="E14" s="195"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5"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95"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95"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5"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5"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5"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5"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5"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5"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5"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5"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5"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5"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475"/>
      <c r="C15" s="475"/>
      <c r="D15" s="199" t="s">
        <v>297</v>
      </c>
      <c r="E15" s="397" t="str">
        <f>IF(AND(E$14="Débil",E$13="SI"),"Realice una revisión minuciosa de los controles, pues no son lo suficientemente fuertes o no están siendo efectivos. Solicite asesoría a la Oficina Asesora de Planeación para actualizar el mapa de riesgos.","")</f>
        <v/>
      </c>
      <c r="F15" s="387"/>
      <c r="G15" s="397" t="str">
        <f>IF(AND(G$14="Débil",G$13="SI"),"Realice una revisión minuciosa de los controles, pues no son lo suficientemente fuertes o no están siendo efectivos. Solicite asesoría a la Oficina Asesora de Planeación para actualizar el mapa de riesgos.","")</f>
        <v/>
      </c>
      <c r="H15" s="387"/>
      <c r="I15" s="397" t="str">
        <f>IF(AND(I$14="Débil",I$13="SI"),"Realice una revisión minuciosa de los controles, pues no son lo suficientemente fuertes o no están siendo efectivos. Solicite asesoría a la Oficina Asesora de Planeación para actualizar el mapa de riesgos.","")</f>
        <v/>
      </c>
      <c r="J15" s="387"/>
      <c r="K15" s="397" t="str">
        <f>IF(AND(K$14="Débil",K$13="SI"),"Realice una revisión minuciosa de los controles, pues no son lo suficientemente fuertes o no están siendo efectivos. Solicite asesoría a la Oficina Asesora de Planeación para actualizar el mapa de riesgos.","")</f>
        <v/>
      </c>
      <c r="L15" s="387"/>
      <c r="M15" s="397" t="str">
        <f>IF(AND(M$14="Débil",M$13="SI"),"Realice una revisión minuciosa de los controles, pues no son lo suficientemente fuertes o no están siendo efectivos. Solicite asesoría a la Oficina Asesora de Planeación para actualizar el mapa de riesgos.","")</f>
        <v/>
      </c>
      <c r="N15" s="387"/>
      <c r="O15" s="397" t="str">
        <f>IF(AND(O$14="Débil",O$13="SI"),"Realice una revisión minuciosa de los controles, pues no son lo suficientemente fuertes o no están siendo efectivos. Solicite asesoría a la Oficina Asesora de Planeación para actualizar el mapa de riesgos.","")</f>
        <v/>
      </c>
      <c r="P15" s="387"/>
      <c r="Q15" s="397" t="str">
        <f>IF(AND(Q$14="Débil",Q$13="SI"),"Realice una revisión minuciosa de los controles, pues no son lo suficientemente fuertes o no están siendo efectivos. Solicite asesoría a la Oficina Asesora de Planeación para actualizar el mapa de riesgos.","")</f>
        <v/>
      </c>
      <c r="R15" s="387"/>
      <c r="S15" s="397" t="str">
        <f>IF(AND(S$14="Débil",S$13="SI"),"Realice una revisión minuciosa de los controles, pues no son lo suficientemente fuertes o no están siendo efectivos. Solicite asesoría a la Oficina Asesora de Planeación para actualizar el mapa de riesgos.","")</f>
        <v/>
      </c>
      <c r="T15" s="387"/>
      <c r="U15" s="397" t="str">
        <f>IF(AND(U$14="Débil",U$13="SI"),"Realice una revisión minuciosa de los controles, pues no son lo suficientemente fuertes o no están siendo efectivos. Solicite asesoría a la Oficina Asesora de Planeación para actualizar el mapa de riesgos.","")</f>
        <v/>
      </c>
      <c r="V15" s="387"/>
      <c r="W15" s="397" t="str">
        <f>IF(AND(W$14="Débil",W$13="SI"),"Realice una revisión minuciosa de los controles, pues no son lo suficientemente fuertes o no están siendo efectivos. Solicite asesoría a la Oficina Asesora de Planeación para actualizar el mapa de riesgos.","")</f>
        <v/>
      </c>
      <c r="X15" s="387"/>
      <c r="Y15" s="397" t="str">
        <f>IF(AND(Y$14="Débil",Y$13="SI"),"Realice una revisión minuciosa de los controles, pues no son lo suficientemente fuertes o no están siendo efectivos. Solicite asesoría a la Oficina Asesora de Planeación para actualizar el mapa de riesgos.","")</f>
        <v/>
      </c>
      <c r="Z15" s="387"/>
      <c r="AA15" s="397" t="str">
        <f>IF(AND(AA$14="Débil",AA$13="SI"),"Realice una revisión minuciosa de los controles, pues no son lo suficientemente fuertes o no están siendo efectivos. Solicite asesoría a la Oficina Asesora de Planeación para actualizar el mapa de riesgos.","")</f>
        <v/>
      </c>
      <c r="AB15" s="387"/>
      <c r="AC15" s="397" t="str">
        <f>IF(AND(AC$14="Débil",AC$13="SI"),"Realice una revisión minuciosa de los controles, pues no son lo suficientemente fuertes o no están siendo efectivos. Solicite asesoría a la Oficina Asesora de Planeación para actualizar el mapa de riesgos.","")</f>
        <v/>
      </c>
      <c r="AD15" s="387"/>
      <c r="AE15" s="397" t="str">
        <f>IF(AND(AE$14="Débil",AE$13="SI"),"Realice una revisión minuciosa de los controles, pues no son lo suficientemente fuertes o no están siendo efectivos. Solicite asesoría a la Oficina Asesora de Planeación para actualizar el mapa de riesgos.","")</f>
        <v/>
      </c>
      <c r="AF15" s="387"/>
    </row>
    <row r="16" spans="2:33" ht="72" customHeight="1" x14ac:dyDescent="0.25">
      <c r="B16" s="475"/>
      <c r="C16" s="475"/>
      <c r="D16" s="178" t="s">
        <v>410</v>
      </c>
      <c r="E16" s="192"/>
      <c r="F16" s="64" t="str">
        <f>IF(E$16="NO","En el campo de observaciones, indique ¿cuál(es) territorial(es) no ejecutaron los controles y qué acciones realizó al respecto?",IF(E$16="SI","Indique en dónde se encuentran las evidencias de la aplicación de los controles en el punto 7.",""))</f>
        <v/>
      </c>
      <c r="G16" s="192"/>
      <c r="H16" s="64" t="str">
        <f>IF(G$16="NO","En el campo de observaciones, indique ¿cuál(es) territorial(es) no ejecutaron los controles y qué acciones realizó al respecto?",IF(G$16="SI","Indique en dónde se encuentran las evidencias de la aplicación de los controles en el punto 7.",""))</f>
        <v/>
      </c>
      <c r="I16" s="192"/>
      <c r="J16" s="64" t="str">
        <f>IF(I$16="NO","En el campo de observaciones, indique ¿cuál(es) territorial(es) no ejecutaron los controles y qué acciones realizó al respecto?",IF(I$16="SI","Indique en dónde se encuentran las evidencias de la aplicación de los controles en el punto 7.",""))</f>
        <v/>
      </c>
      <c r="K16" s="192"/>
      <c r="L16" s="64" t="str">
        <f>IF(K$16="NO","En el campo de observaciones, indique ¿cuál(es) territorial(es) no ejecutaron los controles y qué acciones realizó al respecto?",IF(K$16="SI","Indique en dónde se encuentran las evidencias de la aplicación de los controles en el punto 7.",""))</f>
        <v/>
      </c>
      <c r="M16" s="192"/>
      <c r="N16" s="64" t="str">
        <f>IF(M$16="NO","En el campo de observaciones, indique ¿cuál(es) territorial(es) no ejecutaron los controles y qué acciones realizó al respecto?",IF(M$16="SI","Indique en dónde se encuentran las evidencias de la aplicación de los controles en el punto 7.",""))</f>
        <v/>
      </c>
      <c r="O16" s="192"/>
      <c r="P16" s="64" t="str">
        <f>IF(O$16="NO","En el campo de observaciones, indique ¿cuál(es) territorial(es) no ejecutaron los controles y qué acciones realizó al respecto?",IF(O$16="SI","Indique en dónde se encuentran las evidencias de la aplicación de los controles en el punto 7.",""))</f>
        <v/>
      </c>
      <c r="Q16" s="192"/>
      <c r="R16" s="64" t="str">
        <f>IF(Q$16="NO","En el campo de observaciones, indique ¿cuál(es) territorial(es) no ejecutaron los controles y qué acciones realizó al respecto?",IF(Q$16="SI","Indique en dónde se encuentran las evidencias de la aplicación de los controles en el punto 7.",""))</f>
        <v/>
      </c>
      <c r="S16" s="192"/>
      <c r="T16" s="64" t="str">
        <f>IF(S$16="NO","En el campo de observaciones, indique ¿cuál(es) territorial(es) no ejecutaron los controles y qué acciones realizó al respecto?",IF(S$16="SI","Indique en dónde se encuentran las evidencias de la aplicación de los controles en el punto 7.",""))</f>
        <v/>
      </c>
      <c r="U16" s="192"/>
      <c r="V16" s="64" t="str">
        <f>IF(U$16="NO","En el campo de observaciones, indique ¿cuál(es) territorial(es) no ejecutaron los controles y qué acciones realizó al respecto?",IF(U$16="SI","Indique en dónde se encuentran las evidencias de la aplicación de los controles en el punto 7.",""))</f>
        <v/>
      </c>
      <c r="W16" s="192"/>
      <c r="X16" s="64" t="str">
        <f>IF(W$16="NO","En el campo de observaciones, indique ¿cuál(es) territorial(es) no ejecutaron los controles y qué acciones realizó al respecto?",IF(W$16="SI","Indique en dónde se encuentran las evidencias de la aplicación de los controles en el punto 7.",""))</f>
        <v/>
      </c>
      <c r="Y16" s="192"/>
      <c r="Z16" s="64" t="str">
        <f>IF(Y$16="NO","En el campo de observaciones, indique ¿cuál(es) territorial(es) no ejecutaron los controles y qué acciones realizó al respecto?",IF(Y$16="SI","Indique en dónde se encuentran las evidencias de la aplicación de los controles en el punto 7.",""))</f>
        <v/>
      </c>
      <c r="AA16" s="192"/>
      <c r="AB16" s="64" t="str">
        <f>IF(AA$16="NO","En el campo de observaciones, indique ¿cuál(es) territorial(es) no ejecutaron los controles y qué acciones realizó al respecto?",IF(AA$16="SI","Indique en dónde se encuentran las evidencias de la aplicación de los controles en el punto 7.",""))</f>
        <v/>
      </c>
      <c r="AC16" s="192"/>
      <c r="AD16" s="64" t="str">
        <f>IF(AC$16="NO","En el campo de observaciones, indique ¿cuál(es) territorial(es) no ejecutaron los controles y qué acciones realizó al respecto?",IF(AC$16="SI","Indique en dónde se encuentran las evidencias de la aplicación de los controles en el punto 7.",""))</f>
        <v/>
      </c>
      <c r="AE16" s="192"/>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475"/>
      <c r="C17" s="475"/>
      <c r="D17" s="501" t="s">
        <v>393</v>
      </c>
      <c r="E17" s="220"/>
      <c r="F17" s="221"/>
      <c r="G17" s="220"/>
      <c r="H17" s="221"/>
      <c r="I17" s="220"/>
      <c r="J17" s="221"/>
      <c r="K17" s="220"/>
      <c r="L17" s="221"/>
      <c r="M17" s="220"/>
      <c r="N17" s="221"/>
      <c r="O17" s="220"/>
      <c r="P17" s="221"/>
      <c r="Q17" s="220"/>
      <c r="R17" s="221"/>
      <c r="S17" s="220"/>
      <c r="T17" s="221"/>
      <c r="U17" s="220"/>
      <c r="V17" s="221"/>
      <c r="W17" s="220"/>
      <c r="X17" s="221"/>
      <c r="Y17" s="220"/>
      <c r="Z17" s="221"/>
      <c r="AA17" s="220"/>
      <c r="AB17" s="221"/>
      <c r="AC17" s="220"/>
      <c r="AD17" s="221"/>
      <c r="AE17" s="220"/>
      <c r="AF17" s="221"/>
    </row>
    <row r="18" spans="2:32" ht="42.6" customHeight="1" x14ac:dyDescent="0.25">
      <c r="B18" s="475"/>
      <c r="C18" s="475"/>
      <c r="D18" s="502"/>
      <c r="E18" s="220"/>
      <c r="F18" s="221"/>
      <c r="G18" s="220"/>
      <c r="H18" s="221"/>
      <c r="I18" s="220"/>
      <c r="J18" s="221"/>
      <c r="K18" s="220"/>
      <c r="L18" s="221"/>
      <c r="M18" s="220"/>
      <c r="N18" s="221"/>
      <c r="O18" s="220"/>
      <c r="P18" s="221"/>
      <c r="Q18" s="220"/>
      <c r="R18" s="221"/>
      <c r="S18" s="220"/>
      <c r="T18" s="221"/>
      <c r="U18" s="220"/>
      <c r="V18" s="221"/>
      <c r="W18" s="220"/>
      <c r="X18" s="221"/>
      <c r="Y18" s="220"/>
      <c r="Z18" s="221"/>
      <c r="AA18" s="220"/>
      <c r="AB18" s="221"/>
      <c r="AC18" s="220"/>
      <c r="AD18" s="221"/>
      <c r="AE18" s="220"/>
      <c r="AF18" s="221"/>
    </row>
    <row r="19" spans="2:32" ht="42.6" customHeight="1" x14ac:dyDescent="0.25">
      <c r="B19" s="475"/>
      <c r="C19" s="475"/>
      <c r="D19" s="502"/>
      <c r="E19" s="220"/>
      <c r="F19" s="221"/>
      <c r="G19" s="220"/>
      <c r="H19" s="221"/>
      <c r="I19" s="220"/>
      <c r="J19" s="221"/>
      <c r="K19" s="220"/>
      <c r="L19" s="221"/>
      <c r="M19" s="220"/>
      <c r="N19" s="221"/>
      <c r="O19" s="220"/>
      <c r="P19" s="221"/>
      <c r="Q19" s="220"/>
      <c r="R19" s="221"/>
      <c r="S19" s="220"/>
      <c r="T19" s="221"/>
      <c r="U19" s="220"/>
      <c r="V19" s="221"/>
      <c r="W19" s="220"/>
      <c r="X19" s="221"/>
      <c r="Y19" s="220"/>
      <c r="Z19" s="221"/>
      <c r="AA19" s="220"/>
      <c r="AB19" s="221"/>
      <c r="AC19" s="220"/>
      <c r="AD19" s="221"/>
      <c r="AE19" s="220"/>
      <c r="AF19" s="221"/>
    </row>
    <row r="20" spans="2:32" ht="42.6" customHeight="1" x14ac:dyDescent="0.25">
      <c r="B20" s="475"/>
      <c r="C20" s="476"/>
      <c r="D20" s="503"/>
      <c r="E20" s="220"/>
      <c r="F20" s="221"/>
      <c r="G20" s="220"/>
      <c r="H20" s="221"/>
      <c r="I20" s="220"/>
      <c r="J20" s="221"/>
      <c r="K20" s="220"/>
      <c r="L20" s="221"/>
      <c r="M20" s="220"/>
      <c r="N20" s="221"/>
      <c r="O20" s="220"/>
      <c r="P20" s="221"/>
      <c r="Q20" s="220"/>
      <c r="R20" s="221"/>
      <c r="S20" s="220"/>
      <c r="T20" s="221"/>
      <c r="U20" s="220"/>
      <c r="V20" s="221"/>
      <c r="W20" s="220"/>
      <c r="X20" s="221"/>
      <c r="Y20" s="220"/>
      <c r="Z20" s="221"/>
      <c r="AA20" s="220"/>
      <c r="AB20" s="221"/>
      <c r="AC20" s="220"/>
      <c r="AD20" s="221"/>
      <c r="AE20" s="220"/>
      <c r="AF20" s="221"/>
    </row>
    <row r="21" spans="2:32" ht="72" customHeight="1" x14ac:dyDescent="0.25">
      <c r="B21" s="475"/>
      <c r="C21" s="474" t="s">
        <v>411</v>
      </c>
      <c r="D21" s="498" t="s">
        <v>412</v>
      </c>
      <c r="E21" s="504"/>
      <c r="F21" s="505"/>
      <c r="G21" s="504"/>
      <c r="H21" s="505"/>
      <c r="I21" s="504"/>
      <c r="J21" s="505"/>
      <c r="K21" s="504"/>
      <c r="L21" s="505"/>
      <c r="M21" s="504"/>
      <c r="N21" s="505"/>
      <c r="O21" s="504"/>
      <c r="P21" s="505"/>
      <c r="Q21" s="504"/>
      <c r="R21" s="505"/>
      <c r="S21" s="504"/>
      <c r="T21" s="505"/>
      <c r="U21" s="504"/>
      <c r="V21" s="505"/>
      <c r="W21" s="504"/>
      <c r="X21" s="505"/>
      <c r="Y21" s="504"/>
      <c r="Z21" s="505"/>
      <c r="AA21" s="504"/>
      <c r="AB21" s="505"/>
      <c r="AC21" s="504"/>
      <c r="AD21" s="505"/>
      <c r="AE21" s="504"/>
      <c r="AF21" s="505"/>
    </row>
    <row r="22" spans="2:32" ht="72" customHeight="1" x14ac:dyDescent="0.25">
      <c r="B22" s="475"/>
      <c r="C22" s="475"/>
      <c r="D22" s="499"/>
      <c r="E22" s="506"/>
      <c r="F22" s="507"/>
      <c r="G22" s="506"/>
      <c r="H22" s="507"/>
      <c r="I22" s="506"/>
      <c r="J22" s="507"/>
      <c r="K22" s="506"/>
      <c r="L22" s="507"/>
      <c r="M22" s="506"/>
      <c r="N22" s="507"/>
      <c r="O22" s="506"/>
      <c r="P22" s="507"/>
      <c r="Q22" s="506"/>
      <c r="R22" s="507"/>
      <c r="S22" s="506"/>
      <c r="T22" s="507"/>
      <c r="U22" s="506"/>
      <c r="V22" s="507"/>
      <c r="W22" s="506"/>
      <c r="X22" s="507"/>
      <c r="Y22" s="506"/>
      <c r="Z22" s="507"/>
      <c r="AA22" s="506"/>
      <c r="AB22" s="507"/>
      <c r="AC22" s="506"/>
      <c r="AD22" s="507"/>
      <c r="AE22" s="506"/>
      <c r="AF22" s="507"/>
    </row>
    <row r="23" spans="2:32" ht="72" customHeight="1" x14ac:dyDescent="0.25">
      <c r="B23" s="475"/>
      <c r="C23" s="475"/>
      <c r="D23" s="499"/>
      <c r="E23" s="506"/>
      <c r="F23" s="507"/>
      <c r="G23" s="506"/>
      <c r="H23" s="507"/>
      <c r="I23" s="506"/>
      <c r="J23" s="507"/>
      <c r="K23" s="506"/>
      <c r="L23" s="507"/>
      <c r="M23" s="506"/>
      <c r="N23" s="507"/>
      <c r="O23" s="506"/>
      <c r="P23" s="507"/>
      <c r="Q23" s="506"/>
      <c r="R23" s="507"/>
      <c r="S23" s="506"/>
      <c r="T23" s="507"/>
      <c r="U23" s="506"/>
      <c r="V23" s="507"/>
      <c r="W23" s="506"/>
      <c r="X23" s="507"/>
      <c r="Y23" s="506"/>
      <c r="Z23" s="507"/>
      <c r="AA23" s="506"/>
      <c r="AB23" s="507"/>
      <c r="AC23" s="506"/>
      <c r="AD23" s="507"/>
      <c r="AE23" s="506"/>
      <c r="AF23" s="507"/>
    </row>
    <row r="24" spans="2:32" ht="72" customHeight="1" x14ac:dyDescent="0.25">
      <c r="B24" s="476"/>
      <c r="C24" s="475"/>
      <c r="D24" s="500"/>
      <c r="E24" s="508"/>
      <c r="F24" s="509"/>
      <c r="G24" s="508"/>
      <c r="H24" s="509"/>
      <c r="I24" s="508"/>
      <c r="J24" s="509"/>
      <c r="K24" s="508"/>
      <c r="L24" s="509"/>
      <c r="M24" s="508"/>
      <c r="N24" s="509"/>
      <c r="O24" s="508"/>
      <c r="P24" s="509"/>
      <c r="Q24" s="508"/>
      <c r="R24" s="509"/>
      <c r="S24" s="508"/>
      <c r="T24" s="509"/>
      <c r="U24" s="508"/>
      <c r="V24" s="509"/>
      <c r="W24" s="508"/>
      <c r="X24" s="509"/>
      <c r="Y24" s="508"/>
      <c r="Z24" s="509"/>
      <c r="AA24" s="508"/>
      <c r="AB24" s="509"/>
      <c r="AC24" s="508"/>
      <c r="AD24" s="509"/>
      <c r="AE24" s="508"/>
      <c r="AF24" s="509"/>
    </row>
    <row r="25" spans="2:32" ht="72" customHeight="1" x14ac:dyDescent="0.25">
      <c r="B25" s="474" t="s">
        <v>415</v>
      </c>
      <c r="C25" s="475"/>
      <c r="D25" s="498" t="s">
        <v>413</v>
      </c>
      <c r="E25" s="504"/>
      <c r="F25" s="505"/>
      <c r="G25" s="504"/>
      <c r="H25" s="505"/>
      <c r="I25" s="504"/>
      <c r="J25" s="505"/>
      <c r="K25" s="504"/>
      <c r="L25" s="505"/>
      <c r="M25" s="504"/>
      <c r="N25" s="505"/>
      <c r="O25" s="504"/>
      <c r="P25" s="505"/>
      <c r="Q25" s="504"/>
      <c r="R25" s="505"/>
      <c r="S25" s="504"/>
      <c r="T25" s="505"/>
      <c r="U25" s="504"/>
      <c r="V25" s="505"/>
      <c r="W25" s="504"/>
      <c r="X25" s="505"/>
      <c r="Y25" s="504"/>
      <c r="Z25" s="505"/>
      <c r="AA25" s="504"/>
      <c r="AB25" s="505"/>
      <c r="AC25" s="504"/>
      <c r="AD25" s="505"/>
      <c r="AE25" s="504"/>
      <c r="AF25" s="505"/>
    </row>
    <row r="26" spans="2:32" ht="72" customHeight="1" x14ac:dyDescent="0.25">
      <c r="B26" s="475"/>
      <c r="C26" s="475"/>
      <c r="D26" s="499"/>
      <c r="E26" s="506"/>
      <c r="F26" s="507"/>
      <c r="G26" s="506"/>
      <c r="H26" s="507"/>
      <c r="I26" s="506"/>
      <c r="J26" s="507"/>
      <c r="K26" s="506"/>
      <c r="L26" s="507"/>
      <c r="M26" s="506"/>
      <c r="N26" s="507"/>
      <c r="O26" s="506"/>
      <c r="P26" s="507"/>
      <c r="Q26" s="506"/>
      <c r="R26" s="507"/>
      <c r="S26" s="506"/>
      <c r="T26" s="507"/>
      <c r="U26" s="506"/>
      <c r="V26" s="507"/>
      <c r="W26" s="506"/>
      <c r="X26" s="507"/>
      <c r="Y26" s="506"/>
      <c r="Z26" s="507"/>
      <c r="AA26" s="506"/>
      <c r="AB26" s="507"/>
      <c r="AC26" s="506"/>
      <c r="AD26" s="507"/>
      <c r="AE26" s="506"/>
      <c r="AF26" s="507"/>
    </row>
    <row r="27" spans="2:32" ht="72" customHeight="1" x14ac:dyDescent="0.25">
      <c r="B27" s="475"/>
      <c r="C27" s="475"/>
      <c r="D27" s="499"/>
      <c r="E27" s="506"/>
      <c r="F27" s="507"/>
      <c r="G27" s="506"/>
      <c r="H27" s="507"/>
      <c r="I27" s="506"/>
      <c r="J27" s="507"/>
      <c r="K27" s="506"/>
      <c r="L27" s="507"/>
      <c r="M27" s="506"/>
      <c r="N27" s="507"/>
      <c r="O27" s="506"/>
      <c r="P27" s="507"/>
      <c r="Q27" s="506"/>
      <c r="R27" s="507"/>
      <c r="S27" s="506"/>
      <c r="T27" s="507"/>
      <c r="U27" s="506"/>
      <c r="V27" s="507"/>
      <c r="W27" s="506"/>
      <c r="X27" s="507"/>
      <c r="Y27" s="506"/>
      <c r="Z27" s="507"/>
      <c r="AA27" s="506"/>
      <c r="AB27" s="507"/>
      <c r="AC27" s="506"/>
      <c r="AD27" s="507"/>
      <c r="AE27" s="506"/>
      <c r="AF27" s="507"/>
    </row>
    <row r="28" spans="2:32" ht="72" customHeight="1" x14ac:dyDescent="0.25">
      <c r="B28" s="476"/>
      <c r="C28" s="475"/>
      <c r="D28" s="500"/>
      <c r="E28" s="508"/>
      <c r="F28" s="509"/>
      <c r="G28" s="508"/>
      <c r="H28" s="509"/>
      <c r="I28" s="508"/>
      <c r="J28" s="509"/>
      <c r="K28" s="508"/>
      <c r="L28" s="509"/>
      <c r="M28" s="508"/>
      <c r="N28" s="509"/>
      <c r="O28" s="508"/>
      <c r="P28" s="509"/>
      <c r="Q28" s="508"/>
      <c r="R28" s="509"/>
      <c r="S28" s="508"/>
      <c r="T28" s="509"/>
      <c r="U28" s="508"/>
      <c r="V28" s="509"/>
      <c r="W28" s="508"/>
      <c r="X28" s="509"/>
      <c r="Y28" s="508"/>
      <c r="Z28" s="509"/>
      <c r="AA28" s="508"/>
      <c r="AB28" s="509"/>
      <c r="AC28" s="508"/>
      <c r="AD28" s="509"/>
      <c r="AE28" s="508"/>
      <c r="AF28" s="509"/>
    </row>
    <row r="29" spans="2:32" ht="72" customHeight="1" x14ac:dyDescent="0.25">
      <c r="B29" s="474" t="s">
        <v>416</v>
      </c>
      <c r="C29" s="475"/>
      <c r="D29" s="498" t="s">
        <v>414</v>
      </c>
      <c r="E29" s="504"/>
      <c r="F29" s="505"/>
      <c r="G29" s="504"/>
      <c r="H29" s="505"/>
      <c r="I29" s="504"/>
      <c r="J29" s="505"/>
      <c r="K29" s="504"/>
      <c r="L29" s="505"/>
      <c r="M29" s="504"/>
      <c r="N29" s="505"/>
      <c r="O29" s="504"/>
      <c r="P29" s="505"/>
      <c r="Q29" s="504"/>
      <c r="R29" s="505"/>
      <c r="S29" s="504"/>
      <c r="T29" s="505"/>
      <c r="U29" s="504"/>
      <c r="V29" s="505"/>
      <c r="W29" s="504"/>
      <c r="X29" s="505"/>
      <c r="Y29" s="504"/>
      <c r="Z29" s="505"/>
      <c r="AA29" s="504"/>
      <c r="AB29" s="505"/>
      <c r="AC29" s="504"/>
      <c r="AD29" s="505"/>
      <c r="AE29" s="504"/>
      <c r="AF29" s="505"/>
    </row>
    <row r="30" spans="2:32" ht="72" customHeight="1" x14ac:dyDescent="0.25">
      <c r="B30" s="475"/>
      <c r="C30" s="475"/>
      <c r="D30" s="499"/>
      <c r="E30" s="506"/>
      <c r="F30" s="507"/>
      <c r="G30" s="506"/>
      <c r="H30" s="507"/>
      <c r="I30" s="506"/>
      <c r="J30" s="507"/>
      <c r="K30" s="506"/>
      <c r="L30" s="507"/>
      <c r="M30" s="506"/>
      <c r="N30" s="507"/>
      <c r="O30" s="506"/>
      <c r="P30" s="507"/>
      <c r="Q30" s="506"/>
      <c r="R30" s="507"/>
      <c r="S30" s="506"/>
      <c r="T30" s="507"/>
      <c r="U30" s="506"/>
      <c r="V30" s="507"/>
      <c r="W30" s="506"/>
      <c r="X30" s="507"/>
      <c r="Y30" s="506"/>
      <c r="Z30" s="507"/>
      <c r="AA30" s="506"/>
      <c r="AB30" s="507"/>
      <c r="AC30" s="506"/>
      <c r="AD30" s="507"/>
      <c r="AE30" s="506"/>
      <c r="AF30" s="507"/>
    </row>
    <row r="31" spans="2:32" ht="72" customHeight="1" x14ac:dyDescent="0.25">
      <c r="B31" s="475"/>
      <c r="C31" s="475"/>
      <c r="D31" s="499"/>
      <c r="E31" s="506"/>
      <c r="F31" s="507"/>
      <c r="G31" s="506"/>
      <c r="H31" s="507"/>
      <c r="I31" s="506"/>
      <c r="J31" s="507"/>
      <c r="K31" s="506"/>
      <c r="L31" s="507"/>
      <c r="M31" s="506"/>
      <c r="N31" s="507"/>
      <c r="O31" s="506"/>
      <c r="P31" s="507"/>
      <c r="Q31" s="506"/>
      <c r="R31" s="507"/>
      <c r="S31" s="506"/>
      <c r="T31" s="507"/>
      <c r="U31" s="506"/>
      <c r="V31" s="507"/>
      <c r="W31" s="506"/>
      <c r="X31" s="507"/>
      <c r="Y31" s="506"/>
      <c r="Z31" s="507"/>
      <c r="AA31" s="506"/>
      <c r="AB31" s="507"/>
      <c r="AC31" s="506"/>
      <c r="AD31" s="507"/>
      <c r="AE31" s="506"/>
      <c r="AF31" s="507"/>
    </row>
    <row r="32" spans="2:32" ht="72" customHeight="1" x14ac:dyDescent="0.25">
      <c r="B32" s="476"/>
      <c r="C32" s="476"/>
      <c r="D32" s="500"/>
      <c r="E32" s="508"/>
      <c r="F32" s="509"/>
      <c r="G32" s="508"/>
      <c r="H32" s="509"/>
      <c r="I32" s="508"/>
      <c r="J32" s="509"/>
      <c r="K32" s="508"/>
      <c r="L32" s="509"/>
      <c r="M32" s="508"/>
      <c r="N32" s="509"/>
      <c r="O32" s="508"/>
      <c r="P32" s="509"/>
      <c r="Q32" s="508"/>
      <c r="R32" s="509"/>
      <c r="S32" s="508"/>
      <c r="T32" s="509"/>
      <c r="U32" s="508"/>
      <c r="V32" s="509"/>
      <c r="W32" s="508"/>
      <c r="X32" s="509"/>
      <c r="Y32" s="508"/>
      <c r="Z32" s="509"/>
      <c r="AA32" s="508"/>
      <c r="AB32" s="509"/>
      <c r="AC32" s="508"/>
      <c r="AD32" s="509"/>
      <c r="AE32" s="508"/>
      <c r="AF32" s="50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Y19:Z19"/>
    <mergeCell ref="Y20:Z20"/>
    <mergeCell ref="S18:T18"/>
    <mergeCell ref="S19:T19"/>
    <mergeCell ref="S20:T20"/>
    <mergeCell ref="U17:V17"/>
    <mergeCell ref="U18:V18"/>
    <mergeCell ref="U19:V19"/>
    <mergeCell ref="U20:V20"/>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G19:H19"/>
    <mergeCell ref="G20:H20"/>
    <mergeCell ref="I17:J17"/>
    <mergeCell ref="I18:J18"/>
    <mergeCell ref="I19:J19"/>
    <mergeCell ref="I20:J20"/>
    <mergeCell ref="D21:D24"/>
    <mergeCell ref="D25:D28"/>
    <mergeCell ref="D29:D32"/>
    <mergeCell ref="D17:D20"/>
    <mergeCell ref="E19:F19"/>
    <mergeCell ref="E20:F20"/>
    <mergeCell ref="E18:F18"/>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U8:V8"/>
    <mergeCell ref="W8:X8"/>
    <mergeCell ref="AA8:AB8"/>
    <mergeCell ref="AC8:AD8"/>
    <mergeCell ref="AE8:AF8"/>
    <mergeCell ref="U9:V9"/>
    <mergeCell ref="S9:T9"/>
    <mergeCell ref="Y8:Z8"/>
    <mergeCell ref="G9:H9"/>
    <mergeCell ref="I9:J9"/>
    <mergeCell ref="K9:L9"/>
    <mergeCell ref="M9:N9"/>
    <mergeCell ref="O9:P9"/>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topLeftCell="B1" zoomScaleNormal="100" workbookViewId="0">
      <selection activeCell="B5" sqref="B5:AF6"/>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5" customWidth="1"/>
    <col min="6" max="6" width="32.85546875" style="6" customWidth="1"/>
    <col min="7" max="7" width="11.5703125" style="185" customWidth="1"/>
    <col min="8" max="8" width="32.85546875" style="6" customWidth="1"/>
    <col min="9" max="9" width="11.5703125" style="185" customWidth="1"/>
    <col min="10" max="10" width="32.85546875" style="6" customWidth="1"/>
    <col min="11" max="11" width="11.5703125" style="185" customWidth="1"/>
    <col min="12" max="12" width="32.85546875" style="6" customWidth="1"/>
    <col min="13" max="13" width="11.5703125" style="185" customWidth="1"/>
    <col min="14" max="14" width="32.85546875" style="6" customWidth="1"/>
    <col min="15" max="15" width="11.5703125" style="185" customWidth="1"/>
    <col min="16" max="16" width="32.85546875" style="6" customWidth="1"/>
    <col min="17" max="17" width="11.5703125" style="185" customWidth="1"/>
    <col min="18" max="18" width="32.85546875" style="6" customWidth="1"/>
    <col min="19" max="19" width="11.5703125" style="185" customWidth="1"/>
    <col min="20" max="20" width="32.85546875" style="6" customWidth="1"/>
    <col min="21" max="21" width="11.5703125" style="185" customWidth="1"/>
    <col min="22" max="22" width="32.85546875" style="6" customWidth="1"/>
    <col min="23" max="23" width="11.5703125" style="185" customWidth="1"/>
    <col min="24" max="24" width="32.85546875" style="6" customWidth="1"/>
    <col min="25" max="25" width="11.5703125" style="185" customWidth="1"/>
    <col min="26" max="26" width="32.85546875" style="6" customWidth="1"/>
    <col min="27" max="27" width="11.5703125" style="185" customWidth="1"/>
    <col min="28" max="28" width="32.85546875" style="6" customWidth="1"/>
    <col min="29" max="29" width="11.5703125" style="185" customWidth="1"/>
    <col min="30" max="30" width="32.85546875" style="6" customWidth="1"/>
    <col min="31" max="31" width="11.5703125" style="185" customWidth="1"/>
    <col min="32" max="32" width="32.85546875" style="6" customWidth="1"/>
    <col min="33" max="36" width="13.5703125" style="6" hidden="1" customWidth="1"/>
    <col min="37" max="16384" width="10.85546875" style="6" hidden="1"/>
  </cols>
  <sheetData>
    <row r="1" spans="2:33" ht="48.95" customHeight="1" thickBot="1" x14ac:dyDescent="0.4">
      <c r="B1" s="477"/>
      <c r="C1" s="514"/>
      <c r="D1" s="510" t="s">
        <v>288</v>
      </c>
      <c r="E1" s="511"/>
      <c r="F1" s="511"/>
      <c r="G1" s="511"/>
      <c r="H1" s="511"/>
      <c r="I1" s="511"/>
      <c r="J1" s="511"/>
      <c r="K1" s="511"/>
      <c r="L1" s="511"/>
      <c r="M1" s="511"/>
      <c r="N1" s="511"/>
      <c r="O1" s="511"/>
      <c r="P1" s="511"/>
      <c r="Q1" s="511"/>
      <c r="R1" s="511"/>
      <c r="S1" s="511"/>
      <c r="T1" s="512"/>
      <c r="U1" s="187"/>
      <c r="V1" s="187"/>
      <c r="W1" s="187"/>
      <c r="X1" s="187"/>
      <c r="Y1" s="187"/>
      <c r="Z1" s="187"/>
      <c r="AA1" s="187"/>
      <c r="AB1" s="187"/>
      <c r="AC1" s="187"/>
      <c r="AD1" s="187"/>
      <c r="AE1" s="479"/>
      <c r="AF1" s="479"/>
      <c r="AG1" s="188"/>
    </row>
    <row r="2" spans="2:33" s="85" customFormat="1" ht="12.6" customHeight="1" x14ac:dyDescent="0.35">
      <c r="B2" s="191"/>
      <c r="C2" s="191"/>
      <c r="D2" s="190"/>
      <c r="E2" s="190"/>
      <c r="F2" s="190"/>
      <c r="G2" s="190"/>
      <c r="H2" s="190"/>
      <c r="I2" s="190"/>
      <c r="J2" s="190"/>
      <c r="K2" s="190"/>
      <c r="L2" s="190"/>
      <c r="M2" s="190"/>
      <c r="N2" s="190"/>
      <c r="O2" s="190"/>
      <c r="P2" s="190"/>
      <c r="Q2" s="190"/>
      <c r="R2" s="190"/>
      <c r="S2" s="190"/>
      <c r="T2" s="190"/>
      <c r="U2" s="187"/>
      <c r="V2" s="187"/>
      <c r="W2" s="187"/>
      <c r="X2" s="187"/>
      <c r="Y2" s="187"/>
      <c r="Z2" s="187"/>
      <c r="AA2" s="187"/>
      <c r="AB2" s="187"/>
      <c r="AC2" s="187"/>
      <c r="AD2" s="187"/>
      <c r="AE2" s="190"/>
      <c r="AF2" s="190"/>
      <c r="AG2" s="188"/>
    </row>
    <row r="3" spans="2:33" s="85" customFormat="1" ht="15.95" customHeight="1" x14ac:dyDescent="0.35">
      <c r="B3" s="513" t="s">
        <v>419</v>
      </c>
      <c r="C3" s="513"/>
      <c r="D3" s="513"/>
      <c r="E3" s="513"/>
      <c r="F3" s="513"/>
      <c r="G3" s="513"/>
      <c r="H3" s="513"/>
      <c r="I3" s="190"/>
      <c r="J3" s="190"/>
      <c r="K3" s="190"/>
      <c r="L3" s="190"/>
      <c r="M3" s="190"/>
      <c r="N3" s="190"/>
      <c r="O3" s="190"/>
      <c r="P3" s="190"/>
      <c r="Q3" s="190"/>
      <c r="R3" s="190"/>
      <c r="S3" s="190"/>
      <c r="T3" s="190"/>
      <c r="U3" s="187"/>
      <c r="V3" s="187"/>
      <c r="W3" s="187"/>
      <c r="X3" s="187"/>
      <c r="Y3" s="187"/>
      <c r="Z3" s="187"/>
      <c r="AA3" s="187"/>
      <c r="AB3" s="187"/>
      <c r="AC3" s="187"/>
      <c r="AD3" s="187"/>
      <c r="AE3" s="190"/>
      <c r="AF3" s="190"/>
      <c r="AG3" s="188"/>
    </row>
    <row r="4" spans="2:33" ht="12.6" customHeight="1" thickBot="1" x14ac:dyDescent="0.3">
      <c r="B4" s="4"/>
      <c r="C4" s="4"/>
      <c r="D4" s="4"/>
      <c r="E4" s="186"/>
      <c r="F4" s="4"/>
      <c r="G4" s="186"/>
      <c r="H4" s="4"/>
      <c r="I4" s="186"/>
      <c r="J4" s="4"/>
      <c r="K4" s="186"/>
      <c r="L4" s="4"/>
      <c r="M4" s="186"/>
      <c r="N4" s="4"/>
      <c r="O4" s="186"/>
      <c r="P4" s="4"/>
      <c r="Q4" s="186"/>
      <c r="R4" s="4"/>
      <c r="S4" s="186"/>
      <c r="T4" s="4"/>
      <c r="U4" s="186"/>
      <c r="V4" s="4"/>
      <c r="W4" s="186"/>
      <c r="X4" s="4"/>
      <c r="Y4" s="186"/>
      <c r="Z4" s="4"/>
      <c r="AA4" s="186"/>
      <c r="AB4" s="4"/>
      <c r="AC4" s="186"/>
      <c r="AD4" s="4"/>
      <c r="AE4" s="186"/>
      <c r="AF4" s="4"/>
    </row>
    <row r="5" spans="2:33" ht="33.950000000000003" customHeight="1" x14ac:dyDescent="0.25">
      <c r="B5" s="484" t="s">
        <v>417</v>
      </c>
      <c r="C5" s="485"/>
      <c r="D5" s="482" t="s">
        <v>291</v>
      </c>
      <c r="E5" s="488" t="s">
        <v>292</v>
      </c>
      <c r="F5" s="489"/>
      <c r="G5" s="492" t="s">
        <v>298</v>
      </c>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4"/>
    </row>
    <row r="6" spans="2:33" ht="33.950000000000003" customHeight="1" thickBot="1" x14ac:dyDescent="0.3">
      <c r="B6" s="486"/>
      <c r="C6" s="487"/>
      <c r="D6" s="483"/>
      <c r="E6" s="490"/>
      <c r="F6" s="491"/>
      <c r="G6" s="495"/>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7"/>
    </row>
    <row r="7" spans="2:33" ht="16.5" customHeight="1" x14ac:dyDescent="0.25"/>
    <row r="8" spans="2:33" ht="84.95" customHeight="1" x14ac:dyDescent="0.35">
      <c r="D8" s="174" t="s">
        <v>227</v>
      </c>
      <c r="E8" s="480" t="str">
        <f>'MAPA RIESGOS GESTION'!$E$10</f>
        <v>Limitado alcance del segumiento, evaluación y auditoria al Sistema de Control Interno (SCI)</v>
      </c>
      <c r="F8" s="481"/>
      <c r="G8" s="480" t="str">
        <f>'MAPA RIESGOS GESTION'!$E$26</f>
        <v>Informe de auditoria, evaluación o seguimiento que no aporte o contribuya a la mejora continua del DANE</v>
      </c>
      <c r="H8" s="481"/>
      <c r="I8" s="480" t="str">
        <f>'MAPA RIESGOS GESTION'!$E$42</f>
        <v>Informes de evaluación que no contribuyan al mejoramiento de las operaciones estadísticas desarrolladas por las entidades que conforman el SEN</v>
      </c>
      <c r="J8" s="481"/>
      <c r="K8" s="480">
        <f>'MAPA RIESGOS GESTION'!$E$58</f>
        <v>0</v>
      </c>
      <c r="L8" s="481"/>
      <c r="M8" s="480">
        <f>'MAPA RIESGOS GESTION'!$E$74</f>
        <v>0</v>
      </c>
      <c r="N8" s="481"/>
      <c r="O8" s="480">
        <f>'MAPA RIESGOS GESTION'!$E$90</f>
        <v>0</v>
      </c>
      <c r="P8" s="481"/>
      <c r="Q8" s="480">
        <f>'MAPA RIESGOS GESTION'!$E$106</f>
        <v>0</v>
      </c>
      <c r="R8" s="481"/>
      <c r="S8" s="480">
        <f>'MAPA RIESGOS GESTION'!$E$122</f>
        <v>0</v>
      </c>
      <c r="T8" s="481"/>
      <c r="U8" s="480">
        <f>'MAPA RIESGOS GESTION'!$E$138</f>
        <v>0</v>
      </c>
      <c r="V8" s="481"/>
      <c r="W8" s="480">
        <f>'MAPA RIESGOS GESTION'!$E$154</f>
        <v>0</v>
      </c>
      <c r="X8" s="481"/>
      <c r="Y8" s="480">
        <f>'MAPA RIESGOS GESTION'!$E$170</f>
        <v>0</v>
      </c>
      <c r="Z8" s="481"/>
      <c r="AA8" s="480">
        <f>'MAPA RIESGOS GESTION'!$E$186</f>
        <v>0</v>
      </c>
      <c r="AB8" s="481"/>
      <c r="AC8" s="480">
        <f>'MAPA RIESGOS GESTION'!$E$202</f>
        <v>0</v>
      </c>
      <c r="AD8" s="481"/>
      <c r="AE8" s="480">
        <f>'MAPA RIESGOS GESTION'!$E$218</f>
        <v>0</v>
      </c>
      <c r="AF8" s="481"/>
    </row>
    <row r="9" spans="2:33" ht="33.950000000000003" customHeight="1" x14ac:dyDescent="0.25">
      <c r="D9" s="174" t="s">
        <v>293</v>
      </c>
      <c r="E9" s="480" t="str">
        <f>'MAPA RIESGOS GESTION'!$I$10</f>
        <v>RG1</v>
      </c>
      <c r="F9" s="481"/>
      <c r="G9" s="480" t="str">
        <f>'MAPA RIESGOS GESTION'!$I$26</f>
        <v>RG2</v>
      </c>
      <c r="H9" s="481"/>
      <c r="I9" s="480" t="str">
        <f>'MAPA RIESGOS GESTION'!$I$42</f>
        <v>RG3</v>
      </c>
      <c r="J9" s="481"/>
      <c r="K9" s="480" t="str">
        <f>'MAPA RIESGOS GESTION'!$I$58</f>
        <v>RG4</v>
      </c>
      <c r="L9" s="481"/>
      <c r="M9" s="480" t="str">
        <f>'MAPA RIESGOS GESTION'!$I$74</f>
        <v>RG5</v>
      </c>
      <c r="N9" s="481"/>
      <c r="O9" s="480" t="str">
        <f>'MAPA RIESGOS GESTION'!$I$90</f>
        <v>RG6</v>
      </c>
      <c r="P9" s="481"/>
      <c r="Q9" s="480" t="str">
        <f>'MAPA RIESGOS GESTION'!$I$106</f>
        <v>RG7</v>
      </c>
      <c r="R9" s="481"/>
      <c r="S9" s="480" t="str">
        <f>'MAPA RIESGOS GESTION'!$I$122</f>
        <v>RG8</v>
      </c>
      <c r="T9" s="481"/>
      <c r="U9" s="480" t="str">
        <f>'MAPA RIESGOS GESTION'!$I$138</f>
        <v>RG9</v>
      </c>
      <c r="V9" s="481"/>
      <c r="W9" s="480" t="str">
        <f>'MAPA RIESGOS GESTION'!$I$154</f>
        <v>RG10</v>
      </c>
      <c r="X9" s="481"/>
      <c r="Y9" s="480" t="str">
        <f>'MAPA RIESGOS GESTION'!$I$170</f>
        <v>RG11</v>
      </c>
      <c r="Z9" s="481"/>
      <c r="AA9" s="480" t="str">
        <f>'MAPA RIESGOS GESTION'!$I$186</f>
        <v>RG12</v>
      </c>
      <c r="AB9" s="481"/>
      <c r="AC9" s="480" t="str">
        <f>'MAPA RIESGOS GESTION'!$I$202</f>
        <v>RG13</v>
      </c>
      <c r="AD9" s="481"/>
      <c r="AE9" s="480" t="str">
        <f>'MAPA RIESGOS GESTION'!$I$218</f>
        <v>RG14</v>
      </c>
      <c r="AF9" s="481"/>
    </row>
    <row r="10" spans="2:33" ht="72.599999999999994" customHeight="1" x14ac:dyDescent="0.25">
      <c r="B10" s="515" t="s">
        <v>409</v>
      </c>
      <c r="C10" s="515" t="s">
        <v>308</v>
      </c>
      <c r="D10" s="178" t="s">
        <v>309</v>
      </c>
      <c r="E10" s="173"/>
      <c r="F10" s="64" t="str">
        <f>IF(E$10="SI","Mantenga el riesgo identificado.",IF(E$10="NO","Solicite asesoría a la Oficina Asesora de Planeación para actualizar el mapa de riesgos.",""))</f>
        <v/>
      </c>
      <c r="G10" s="173"/>
      <c r="H10" s="64" t="str">
        <f>IF(G$10="SI","Mantenga el riesgo identificado.",IF(G$10="NO","Solicite asesoría a la Oficina Asesora de Planeación para actualizar el mapa de riesgos.",""))</f>
        <v/>
      </c>
      <c r="I10" s="173"/>
      <c r="J10" s="64" t="str">
        <f>IF(I$10="SI","Mantenga el riesgo identificado.",IF(I$10="NO","Solicite asesoría a la Oficina Asesora de Planeación para actualizar el mapa de riesgos.",""))</f>
        <v/>
      </c>
      <c r="K10" s="173"/>
      <c r="L10" s="64" t="str">
        <f>IF(K$10="SI","Mantenga el riesgo identificado.",IF(K$10="NO","Solicite asesoría a la Oficina Asesora de Planeación para actualizar el mapa de riesgos.",""))</f>
        <v/>
      </c>
      <c r="M10" s="173"/>
      <c r="N10" s="64" t="str">
        <f>IF(M$10="SI","Mantenga el riesgo identificado.",IF(M$10="NO","Solicite asesoría a la Oficina Asesora de Planeación para actualizar el mapa de riesgos.",""))</f>
        <v/>
      </c>
      <c r="O10" s="173"/>
      <c r="P10" s="64" t="str">
        <f>IF(O$10="SI","Mantenga el riesgo identificado.",IF(O$10="NO","Solicite asesoría a la Oficina Asesora de Planeación para actualizar el mapa de riesgos.",""))</f>
        <v/>
      </c>
      <c r="Q10" s="173"/>
      <c r="R10" s="64" t="str">
        <f>IF(Q$10="SI","Mantenga el riesgo identificado.",IF(Q$10="NO","Solicite asesoría a la Oficina Asesora de Planeación para actualizar el mapa de riesgos.",""))</f>
        <v/>
      </c>
      <c r="S10" s="173"/>
      <c r="T10" s="64" t="str">
        <f>IF(S$10="SI","Mantenga el riesgo identificado.",IF(S$10="NO","Solicite asesoría a la Oficina Asesora de Planeación para actualizar el mapa de riesgos.",""))</f>
        <v/>
      </c>
      <c r="U10" s="173"/>
      <c r="V10" s="64" t="str">
        <f>IF(U$10="SI","Mantenga el riesgo identificado.",IF(U$10="NO","Solicite asesoría a la Oficina Asesora de Planeación para actualizar el mapa de riesgos.",""))</f>
        <v/>
      </c>
      <c r="W10" s="173"/>
      <c r="X10" s="64" t="str">
        <f>IF(W$10="SI","Mantenga el riesgo identificado.",IF(W$10="NO","Solicite asesoría a la Oficina Asesora de Planeación para actualizar el mapa de riesgos.",""))</f>
        <v/>
      </c>
      <c r="Y10" s="173"/>
      <c r="Z10" s="64" t="str">
        <f>IF(Y$10="SI","Mantenga el riesgo identificado.",IF(Y$10="NO","Solicite asesoría a la Oficina Asesora de Planeación para actualizar el mapa de riesgos.",""))</f>
        <v/>
      </c>
      <c r="AA10" s="173"/>
      <c r="AB10" s="64" t="str">
        <f>IF(AA$10="SI","Mantenga el riesgo identificado.",IF(AA$10="NO","Solicite asesoría a la Oficina Asesora de Planeación para actualizar el mapa de riesgos.",""))</f>
        <v/>
      </c>
      <c r="AC10" s="173"/>
      <c r="AD10" s="64" t="str">
        <f>IF(AC$10="SI","Mantenga el riesgo identificado.",IF(AC$10="NO","Solicite asesoría a la Oficina Asesora de Planeación para actualizar el mapa de riesgos.",""))</f>
        <v/>
      </c>
      <c r="AE10" s="173"/>
      <c r="AF10" s="64" t="str">
        <f>IF(AE$10="SI","Mantenga el riesgo identificado.",IF(AE$10="NO","Solicite asesoría a la Oficina Asesora de Planeación para actualizar el mapa de riesgos.",""))</f>
        <v/>
      </c>
    </row>
    <row r="11" spans="2:33" ht="72" customHeight="1" x14ac:dyDescent="0.25">
      <c r="B11" s="515"/>
      <c r="C11" s="515"/>
      <c r="D11" s="178" t="s">
        <v>310</v>
      </c>
      <c r="E11" s="173"/>
      <c r="F11" s="64" t="str">
        <f>IF(E$11="SI","Solicite asesoría a la Oficina Asesora de Planeación para actualizar el mapa de riesgos.",IF(E$11="NO","Mantenga el riesgo identificado.",""))</f>
        <v/>
      </c>
      <c r="G11" s="173"/>
      <c r="H11" s="64" t="str">
        <f>IF(G$11="SI","Solicite asesoría a la Oficina Asesora de Planeación para actualizar el mapa de riesgos.",IF(G$11="NO","Mantenga el riesgo identificado.",""))</f>
        <v/>
      </c>
      <c r="I11" s="173"/>
      <c r="J11" s="64" t="str">
        <f>IF(I$11="SI","Solicite asesoría a la Oficina Asesora de Planeación para actualizar el mapa de riesgos.",IF(I$11="NO","Mantenga el riesgo identificado.",""))</f>
        <v/>
      </c>
      <c r="K11" s="173"/>
      <c r="L11" s="64" t="str">
        <f>IF(K$11="SI","Solicite asesoría a la Oficina Asesora de Planeación para actualizar el mapa de riesgos.",IF(K$11="NO","Mantenga el riesgo identificado.",""))</f>
        <v/>
      </c>
      <c r="M11" s="173"/>
      <c r="N11" s="64" t="str">
        <f>IF(M$11="SI","Solicite asesoría a la Oficina Asesora de Planeación para actualizar el mapa de riesgos.",IF(M$11="NO","Mantenga el riesgo identificado.",""))</f>
        <v/>
      </c>
      <c r="O11" s="173"/>
      <c r="P11" s="64" t="str">
        <f>IF(O$11="SI","Solicite asesoría a la Oficina Asesora de Planeación para actualizar el mapa de riesgos.",IF(O$11="NO","Mantenga el riesgo identificado.",""))</f>
        <v/>
      </c>
      <c r="Q11" s="173"/>
      <c r="R11" s="64" t="str">
        <f>IF(Q$11="SI","Solicite asesoría a la Oficina Asesora de Planeación para actualizar el mapa de riesgos.",IF(Q$11="NO","Mantenga el riesgo identificado.",""))</f>
        <v/>
      </c>
      <c r="S11" s="173"/>
      <c r="T11" s="64" t="str">
        <f>IF(S$11="SI","Solicite asesoría a la Oficina Asesora de Planeación para actualizar el mapa de riesgos.",IF(S$11="NO","Mantenga el riesgo identificado.",""))</f>
        <v/>
      </c>
      <c r="U11" s="173"/>
      <c r="V11" s="64" t="str">
        <f>IF(U$11="SI","Solicite asesoría a la Oficina Asesora de Planeación para actualizar el mapa de riesgos.",IF(U$11="NO","Mantenga el riesgo identificado.",""))</f>
        <v/>
      </c>
      <c r="W11" s="173"/>
      <c r="X11" s="64" t="str">
        <f>IF(W$11="SI","Solicite asesoría a la Oficina Asesora de Planeación para actualizar el mapa de riesgos.",IF(W$11="NO","Mantenga el riesgo identificado.",""))</f>
        <v/>
      </c>
      <c r="Y11" s="173"/>
      <c r="Z11" s="64" t="str">
        <f>IF(Y$11="SI","Solicite asesoría a la Oficina Asesora de Planeación para actualizar el mapa de riesgos.",IF(Y$11="NO","Mantenga el riesgo identificado.",""))</f>
        <v/>
      </c>
      <c r="AA11" s="173"/>
      <c r="AB11" s="64" t="str">
        <f>IF(AA$11="SI","Solicite asesoría a la Oficina Asesora de Planeación para actualizar el mapa de riesgos.",IF(AA$11="NO","Mantenga el riesgo identificado.",""))</f>
        <v/>
      </c>
      <c r="AC11" s="173"/>
      <c r="AD11" s="64" t="str">
        <f>IF(AC$11="SI","Solicite asesoría a la Oficina Asesora de Planeación para actualizar el mapa de riesgos.",IF(AC$11="NO","Mantenga el riesgo identificado.",""))</f>
        <v/>
      </c>
      <c r="AE11" s="173"/>
      <c r="AF11" s="64" t="str">
        <f>IF(AE$11="SI","Solicite asesoría a la Oficina Asesora de Planeación para actualizar el mapa de riesgos.",IF(AE$11="NO","Mantenga el riesgo identificado.",""))</f>
        <v/>
      </c>
    </row>
    <row r="12" spans="2:33" ht="192.6" customHeight="1" x14ac:dyDescent="0.25">
      <c r="B12" s="515"/>
      <c r="C12" s="515"/>
      <c r="D12" s="178" t="s">
        <v>311</v>
      </c>
      <c r="E12" s="173"/>
      <c r="F12" s="64" t="str">
        <f>IF(E$12="SI","Solicite asesoría a la Oficina Asesora de Planeación para actualizar el mapa de riesgos.",IF(E$12="NO","Mantenga el riesgo identificado.",""))</f>
        <v/>
      </c>
      <c r="G12" s="173"/>
      <c r="H12" s="64" t="str">
        <f>IF(G$12="SI","Solicite asesoría a la Oficina Asesora de Planeación para actualizar el mapa de riesgos.",IF(G$12="NO","Mantenga el riesgo identificado.",""))</f>
        <v/>
      </c>
      <c r="I12" s="173"/>
      <c r="J12" s="64" t="str">
        <f>IF(I$12="SI","Solicite asesoría a la Oficina Asesora de Planeación para actualizar el mapa de riesgos.",IF(I$12="NO","Mantenga el riesgo identificado.",""))</f>
        <v/>
      </c>
      <c r="K12" s="173"/>
      <c r="L12" s="64" t="str">
        <f>IF(K$12="SI","Solicite asesoría a la Oficina Asesora de Planeación para actualizar el mapa de riesgos.",IF(K$12="NO","Mantenga el riesgo identificado.",""))</f>
        <v/>
      </c>
      <c r="M12" s="173"/>
      <c r="N12" s="64" t="str">
        <f>IF(M$12="SI","Solicite asesoría a la Oficina Asesora de Planeación para actualizar el mapa de riesgos.",IF(M$12="NO","Mantenga el riesgo identificado.",""))</f>
        <v/>
      </c>
      <c r="O12" s="173"/>
      <c r="P12" s="64" t="str">
        <f>IF(O$12="SI","Solicite asesoría a la Oficina Asesora de Planeación para actualizar el mapa de riesgos.",IF(O$12="NO","Mantenga el riesgo identificado.",""))</f>
        <v/>
      </c>
      <c r="Q12" s="173"/>
      <c r="R12" s="64" t="str">
        <f>IF(Q$12="SI","Solicite asesoría a la Oficina Asesora de Planeación para actualizar el mapa de riesgos.",IF(Q$12="NO","Mantenga el riesgo identificado.",""))</f>
        <v/>
      </c>
      <c r="S12" s="173"/>
      <c r="T12" s="64" t="str">
        <f>IF(S$12="SI","Solicite asesoría a la Oficina Asesora de Planeación para actualizar el mapa de riesgos.",IF(S$12="NO","Mantenga el riesgo identificado.",""))</f>
        <v/>
      </c>
      <c r="U12" s="173"/>
      <c r="V12" s="64" t="str">
        <f>IF(U$12="SI","Solicite asesoría a la Oficina Asesora de Planeación para actualizar el mapa de riesgos.",IF(U$12="NO","Mantenga el riesgo identificado.",""))</f>
        <v/>
      </c>
      <c r="W12" s="173"/>
      <c r="X12" s="64" t="str">
        <f>IF(W$12="SI","Solicite asesoría a la Oficina Asesora de Planeación para actualizar el mapa de riesgos.",IF(W$12="NO","Mantenga el riesgo identificado.",""))</f>
        <v/>
      </c>
      <c r="Y12" s="173"/>
      <c r="Z12" s="64" t="str">
        <f>IF(Y$12="SI","Solicite asesoría a la Oficina Asesora de Planeación para actualizar el mapa de riesgos.",IF(Y$12="NO","Mantenga el riesgo identificado.",""))</f>
        <v/>
      </c>
      <c r="AA12" s="173"/>
      <c r="AB12" s="64" t="str">
        <f>IF(AA$12="SI","Solicite asesoría a la Oficina Asesora de Planeación para actualizar el mapa de riesgos.",IF(AA$12="NO","Mantenga el riesgo identificado.",""))</f>
        <v/>
      </c>
      <c r="AC12" s="173"/>
      <c r="AD12" s="64" t="str">
        <f>IF(AC$12="SI","Solicite asesoría a la Oficina Asesora de Planeación para actualizar el mapa de riesgos.",IF(AC$12="NO","Mantenga el riesgo identificado.",""))</f>
        <v/>
      </c>
      <c r="AE12" s="173"/>
      <c r="AF12" s="64" t="str">
        <f>IF(AE$12="SI","Solicite asesoría a la Oficina Asesora de Planeación para actualizar el mapa de riesgos.",IF(AE$12="NO","Mantenga el riesgo identificado.",""))</f>
        <v/>
      </c>
    </row>
    <row r="13" spans="2:33" ht="111.6" customHeight="1" x14ac:dyDescent="0.25">
      <c r="B13" s="515"/>
      <c r="C13" s="197" t="s">
        <v>294</v>
      </c>
      <c r="D13" s="178" t="s">
        <v>392</v>
      </c>
      <c r="E13" s="189"/>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89"/>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89"/>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89"/>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89"/>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89"/>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89"/>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89"/>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89"/>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89"/>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89"/>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89"/>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89"/>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89"/>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15"/>
      <c r="C14" s="474" t="s">
        <v>295</v>
      </c>
      <c r="D14" s="198" t="s">
        <v>296</v>
      </c>
      <c r="E14" s="172"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2"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72"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2"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2"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2"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2"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2"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2"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2"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2"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2"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2"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2"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15"/>
      <c r="C15" s="475"/>
      <c r="D15" s="199" t="s">
        <v>297</v>
      </c>
      <c r="E15" s="397" t="str">
        <f>IF(AND(E$14="Débil",E$13="SI"),"Realice una revisión minuciosa de los controles, pues no son lo suficientemente fuertes o no están siendo efectivos. Solicite asesoría a la Oficina Asesora de Planeación para actualizar el mapa de riesgos.","")</f>
        <v/>
      </c>
      <c r="F15" s="387"/>
      <c r="G15" s="397" t="str">
        <f>IF(AND(G$14="Débil",G$13="SI"),"Realice una revisión minuciosa de los controles, pues no son lo suficientemente fuertes o no están siendo efectivos. Solicite asesoría a la Oficina Asesora de Planeación para actualizar el mapa de riesgos.","")</f>
        <v/>
      </c>
      <c r="H15" s="387"/>
      <c r="I15" s="397" t="str">
        <f>IF(AND(I$14="Débil",I$13="SI"),"Realice una revisión minuciosa de los controles, pues no son lo suficientemente fuertes o no están siendo efectivos. Solicite asesoría a la Oficina Asesora de Planeación para actualizar el mapa de riesgos.","")</f>
        <v/>
      </c>
      <c r="J15" s="387"/>
      <c r="K15" s="397" t="str">
        <f>IF(AND(K$14="Débil",K$13="SI"),"Realice una revisión minuciosa de los controles, pues no son lo suficientemente fuertes o no están siendo efectivos. Solicite asesoría a la Oficina Asesora de Planeación para actualizar el mapa de riesgos.","")</f>
        <v/>
      </c>
      <c r="L15" s="387"/>
      <c r="M15" s="397" t="str">
        <f>IF(AND(M$14="Débil",M$13="SI"),"Realice una revisión minuciosa de los controles, pues no son lo suficientemente fuertes o no están siendo efectivos. Solicite asesoría a la Oficina Asesora de Planeación para actualizar el mapa de riesgos.","")</f>
        <v/>
      </c>
      <c r="N15" s="387"/>
      <c r="O15" s="397" t="str">
        <f>IF(AND(O$14="Débil",O$13="SI"),"Realice una revisión minuciosa de los controles, pues no son lo suficientemente fuertes o no están siendo efectivos. Solicite asesoría a la Oficina Asesora de Planeación para actualizar el mapa de riesgos.","")</f>
        <v/>
      </c>
      <c r="P15" s="387"/>
      <c r="Q15" s="397" t="str">
        <f>IF(AND(Q$14="Débil",Q$13="SI"),"Realice una revisión minuciosa de los controles, pues no son lo suficientemente fuertes o no están siendo efectivos. Solicite asesoría a la Oficina Asesora de Planeación para actualizar el mapa de riesgos.","")</f>
        <v/>
      </c>
      <c r="R15" s="387"/>
      <c r="S15" s="397" t="str">
        <f>IF(AND(S$14="Débil",S$13="SI"),"Realice una revisión minuciosa de los controles, pues no son lo suficientemente fuertes o no están siendo efectivos. Solicite asesoría a la Oficina Asesora de Planeación para actualizar el mapa de riesgos.","")</f>
        <v/>
      </c>
      <c r="T15" s="387"/>
      <c r="U15" s="397" t="str">
        <f>IF(AND(U$14="Débil",U$13="SI"),"Realice una revisión minuciosa de los controles, pues no son lo suficientemente fuertes o no están siendo efectivos. Solicite asesoría a la Oficina Asesora de Planeación para actualizar el mapa de riesgos.","")</f>
        <v/>
      </c>
      <c r="V15" s="387"/>
      <c r="W15" s="397" t="str">
        <f>IF(AND(W$14="Débil",W$13="SI"),"Realice una revisión minuciosa de los controles, pues no son lo suficientemente fuertes o no están siendo efectivos. Solicite asesoría a la Oficina Asesora de Planeación para actualizar el mapa de riesgos.","")</f>
        <v/>
      </c>
      <c r="X15" s="387"/>
      <c r="Y15" s="397" t="str">
        <f>IF(AND(Y$14="Débil",Y$13="SI"),"Realice una revisión minuciosa de los controles, pues no son lo suficientemente fuertes o no están siendo efectivos. Solicite asesoría a la Oficina Asesora de Planeación para actualizar el mapa de riesgos.","")</f>
        <v/>
      </c>
      <c r="Z15" s="387"/>
      <c r="AA15" s="397" t="str">
        <f>IF(AND(AA$14="Débil",AA$13="SI"),"Realice una revisión minuciosa de los controles, pues no son lo suficientemente fuertes o no están siendo efectivos. Solicite asesoría a la Oficina Asesora de Planeación para actualizar el mapa de riesgos.","")</f>
        <v/>
      </c>
      <c r="AB15" s="387"/>
      <c r="AC15" s="397" t="str">
        <f>IF(AND(AC$14="Débil",AC$13="SI"),"Realice una revisión minuciosa de los controles, pues no son lo suficientemente fuertes o no están siendo efectivos. Solicite asesoría a la Oficina Asesora de Planeación para actualizar el mapa de riesgos.","")</f>
        <v/>
      </c>
      <c r="AD15" s="387"/>
      <c r="AE15" s="397" t="str">
        <f>IF(AND(AE$14="Débil",AE$13="SI"),"Realice una revisión minuciosa de los controles, pues no son lo suficientemente fuertes o no están siendo efectivos. Solicite asesoría a la Oficina Asesora de Planeación para actualizar el mapa de riesgos.","")</f>
        <v/>
      </c>
      <c r="AF15" s="387"/>
    </row>
    <row r="16" spans="2:33" ht="72" customHeight="1" x14ac:dyDescent="0.25">
      <c r="B16" s="515"/>
      <c r="C16" s="475"/>
      <c r="D16" s="178" t="s">
        <v>410</v>
      </c>
      <c r="E16" s="192"/>
      <c r="F16" s="64" t="str">
        <f>IF(E$16="NO","En el campo de observaciones, indique ¿cuál(es) territorial(es) no ejecutaron los controles y qué acciones realizó al respecto?",IF(E$16="SI","Indique en dónde se encuentran las evidencias de la aplicación de los controles en el punto 7.",""))</f>
        <v/>
      </c>
      <c r="G16" s="192"/>
      <c r="H16" s="64" t="str">
        <f>IF(G$16="NO","En el campo de observaciones, indique ¿cuál(es) territorial(es) no ejecutaron los controles y qué acciones realizó al respecto?",IF(G$16="SI","Indique en dónde se encuentran las evidencias de la aplicación de los controles en el punto 7.",""))</f>
        <v/>
      </c>
      <c r="I16" s="192"/>
      <c r="J16" s="64" t="str">
        <f>IF(I$16="NO","En el campo de observaciones, indique ¿cuál(es) territorial(es) no ejecutaron los controles y qué acciones realizó al respecto?",IF(I$16="SI","Indique en dónde se encuentran las evidencias de la aplicación de los controles en el punto 7.",""))</f>
        <v/>
      </c>
      <c r="K16" s="192"/>
      <c r="L16" s="64" t="str">
        <f>IF(K$16="NO","En el campo de observaciones, indique ¿cuál(es) territorial(es) no ejecutaron los controles y qué acciones realizó al respecto?",IF(K$16="SI","Indique en dónde se encuentran las evidencias de la aplicación de los controles en el punto 7.",""))</f>
        <v/>
      </c>
      <c r="M16" s="192"/>
      <c r="N16" s="64" t="str">
        <f>IF(M$16="NO","En el campo de observaciones, indique ¿cuál(es) territorial(es) no ejecutaron los controles y qué acciones realizó al respecto?",IF(M$16="SI","Indique en dónde se encuentran las evidencias de la aplicación de los controles en el punto 7.",""))</f>
        <v/>
      </c>
      <c r="O16" s="192"/>
      <c r="P16" s="64" t="str">
        <f>IF(O$16="NO","En el campo de observaciones, indique ¿cuál(es) territorial(es) no ejecutaron los controles y qué acciones realizó al respecto?",IF(O$16="SI","Indique en dónde se encuentran las evidencias de la aplicación de los controles en el punto 7.",""))</f>
        <v/>
      </c>
      <c r="Q16" s="192"/>
      <c r="R16" s="64" t="str">
        <f>IF(Q$16="NO","En el campo de observaciones, indique ¿cuál(es) territorial(es) no ejecutaron los controles y qué acciones realizó al respecto?",IF(Q$16="SI","Indique en dónde se encuentran las evidencias de la aplicación de los controles en el punto 7.",""))</f>
        <v/>
      </c>
      <c r="S16" s="192"/>
      <c r="T16" s="64" t="str">
        <f>IF(S$16="NO","En el campo de observaciones, indique ¿cuál(es) territorial(es) no ejecutaron los controles y qué acciones realizó al respecto?",IF(S$16="SI","Indique en dónde se encuentran las evidencias de la aplicación de los controles en el punto 7.",""))</f>
        <v/>
      </c>
      <c r="U16" s="192"/>
      <c r="V16" s="64" t="str">
        <f>IF(U$16="NO","En el campo de observaciones, indique ¿cuál(es) territorial(es) no ejecutaron los controles y qué acciones realizó al respecto?",IF(U$16="SI","Indique en dónde se encuentran las evidencias de la aplicación de los controles en el punto 7.",""))</f>
        <v/>
      </c>
      <c r="W16" s="192"/>
      <c r="X16" s="64" t="str">
        <f>IF(W$16="NO","En el campo de observaciones, indique ¿cuál(es) territorial(es) no ejecutaron los controles y qué acciones realizó al respecto?",IF(W$16="SI","Indique en dónde se encuentran las evidencias de la aplicación de los controles en el punto 7.",""))</f>
        <v/>
      </c>
      <c r="Y16" s="192"/>
      <c r="Z16" s="64" t="str">
        <f>IF(Y$16="NO","En el campo de observaciones, indique ¿cuál(es) territorial(es) no ejecutaron los controles y qué acciones realizó al respecto?",IF(Y$16="SI","Indique en dónde se encuentran las evidencias de la aplicación de los controles en el punto 7.",""))</f>
        <v/>
      </c>
      <c r="AA16" s="192"/>
      <c r="AB16" s="64" t="str">
        <f>IF(AA$16="NO","En el campo de observaciones, indique ¿cuál(es) territorial(es) no ejecutaron los controles y qué acciones realizó al respecto?",IF(AA$16="SI","Indique en dónde se encuentran las evidencias de la aplicación de los controles en el punto 7.",""))</f>
        <v/>
      </c>
      <c r="AC16" s="192"/>
      <c r="AD16" s="64" t="str">
        <f>IF(AC$16="NO","En el campo de observaciones, indique ¿cuál(es) territorial(es) no ejecutaron los controles y qué acciones realizó al respecto?",IF(AC$16="SI","Indique en dónde se encuentran las evidencias de la aplicación de los controles en el punto 7.",""))</f>
        <v/>
      </c>
      <c r="AE16" s="192"/>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15"/>
      <c r="C17" s="475"/>
      <c r="D17" s="501" t="s">
        <v>393</v>
      </c>
      <c r="E17" s="220"/>
      <c r="F17" s="221"/>
      <c r="G17" s="220"/>
      <c r="H17" s="221"/>
      <c r="I17" s="220"/>
      <c r="J17" s="221"/>
      <c r="K17" s="220"/>
      <c r="L17" s="221"/>
      <c r="M17" s="220"/>
      <c r="N17" s="221"/>
      <c r="O17" s="220"/>
      <c r="P17" s="221"/>
      <c r="Q17" s="220"/>
      <c r="R17" s="221"/>
      <c r="S17" s="220"/>
      <c r="T17" s="221"/>
      <c r="U17" s="220"/>
      <c r="V17" s="221"/>
      <c r="W17" s="220"/>
      <c r="X17" s="221"/>
      <c r="Y17" s="220"/>
      <c r="Z17" s="221"/>
      <c r="AA17" s="220"/>
      <c r="AB17" s="221"/>
      <c r="AC17" s="220"/>
      <c r="AD17" s="221"/>
      <c r="AE17" s="220"/>
      <c r="AF17" s="221"/>
    </row>
    <row r="18" spans="2:32" ht="42.6" customHeight="1" x14ac:dyDescent="0.25">
      <c r="B18" s="515"/>
      <c r="C18" s="475"/>
      <c r="D18" s="502"/>
      <c r="E18" s="220"/>
      <c r="F18" s="221"/>
      <c r="G18" s="220"/>
      <c r="H18" s="221"/>
      <c r="I18" s="220"/>
      <c r="J18" s="221"/>
      <c r="K18" s="220"/>
      <c r="L18" s="221"/>
      <c r="M18" s="220"/>
      <c r="N18" s="221"/>
      <c r="O18" s="220"/>
      <c r="P18" s="221"/>
      <c r="Q18" s="220"/>
      <c r="R18" s="221"/>
      <c r="S18" s="220"/>
      <c r="T18" s="221"/>
      <c r="U18" s="220"/>
      <c r="V18" s="221"/>
      <c r="W18" s="220"/>
      <c r="X18" s="221"/>
      <c r="Y18" s="220"/>
      <c r="Z18" s="221"/>
      <c r="AA18" s="220"/>
      <c r="AB18" s="221"/>
      <c r="AC18" s="220"/>
      <c r="AD18" s="221"/>
      <c r="AE18" s="220"/>
      <c r="AF18" s="221"/>
    </row>
    <row r="19" spans="2:32" ht="42.6" customHeight="1" x14ac:dyDescent="0.25">
      <c r="B19" s="515"/>
      <c r="C19" s="475"/>
      <c r="D19" s="502"/>
      <c r="E19" s="220"/>
      <c r="F19" s="221"/>
      <c r="G19" s="220"/>
      <c r="H19" s="221"/>
      <c r="I19" s="220"/>
      <c r="J19" s="221"/>
      <c r="K19" s="220"/>
      <c r="L19" s="221"/>
      <c r="M19" s="220"/>
      <c r="N19" s="221"/>
      <c r="O19" s="220"/>
      <c r="P19" s="221"/>
      <c r="Q19" s="220"/>
      <c r="R19" s="221"/>
      <c r="S19" s="220"/>
      <c r="T19" s="221"/>
      <c r="U19" s="220"/>
      <c r="V19" s="221"/>
      <c r="W19" s="220"/>
      <c r="X19" s="221"/>
      <c r="Y19" s="220"/>
      <c r="Z19" s="221"/>
      <c r="AA19" s="220"/>
      <c r="AB19" s="221"/>
      <c r="AC19" s="220"/>
      <c r="AD19" s="221"/>
      <c r="AE19" s="220"/>
      <c r="AF19" s="221"/>
    </row>
    <row r="20" spans="2:32" ht="42.6" customHeight="1" x14ac:dyDescent="0.25">
      <c r="B20" s="515"/>
      <c r="C20" s="476"/>
      <c r="D20" s="503"/>
      <c r="E20" s="220"/>
      <c r="F20" s="221"/>
      <c r="G20" s="220"/>
      <c r="H20" s="221"/>
      <c r="I20" s="220"/>
      <c r="J20" s="221"/>
      <c r="K20" s="220"/>
      <c r="L20" s="221"/>
      <c r="M20" s="220"/>
      <c r="N20" s="221"/>
      <c r="O20" s="220"/>
      <c r="P20" s="221"/>
      <c r="Q20" s="220"/>
      <c r="R20" s="221"/>
      <c r="S20" s="220"/>
      <c r="T20" s="221"/>
      <c r="U20" s="220"/>
      <c r="V20" s="221"/>
      <c r="W20" s="220"/>
      <c r="X20" s="221"/>
      <c r="Y20" s="220"/>
      <c r="Z20" s="221"/>
      <c r="AA20" s="220"/>
      <c r="AB20" s="221"/>
      <c r="AC20" s="220"/>
      <c r="AD20" s="221"/>
      <c r="AE20" s="220"/>
      <c r="AF20" s="221"/>
    </row>
    <row r="21" spans="2:32" ht="72" customHeight="1" x14ac:dyDescent="0.25">
      <c r="B21" s="515"/>
      <c r="C21" s="474" t="s">
        <v>411</v>
      </c>
      <c r="D21" s="498" t="s">
        <v>412</v>
      </c>
      <c r="E21" s="504"/>
      <c r="F21" s="505"/>
      <c r="G21" s="504"/>
      <c r="H21" s="505"/>
      <c r="I21" s="504"/>
      <c r="J21" s="505"/>
      <c r="K21" s="504"/>
      <c r="L21" s="505"/>
      <c r="M21" s="504"/>
      <c r="N21" s="505"/>
      <c r="O21" s="504"/>
      <c r="P21" s="505"/>
      <c r="Q21" s="504"/>
      <c r="R21" s="505"/>
      <c r="S21" s="504"/>
      <c r="T21" s="505"/>
      <c r="U21" s="504"/>
      <c r="V21" s="505"/>
      <c r="W21" s="504"/>
      <c r="X21" s="505"/>
      <c r="Y21" s="504"/>
      <c r="Z21" s="505"/>
      <c r="AA21" s="504"/>
      <c r="AB21" s="505"/>
      <c r="AC21" s="504"/>
      <c r="AD21" s="505"/>
      <c r="AE21" s="504"/>
      <c r="AF21" s="505"/>
    </row>
    <row r="22" spans="2:32" ht="72" customHeight="1" x14ac:dyDescent="0.25">
      <c r="B22" s="515"/>
      <c r="C22" s="475"/>
      <c r="D22" s="499"/>
      <c r="E22" s="506"/>
      <c r="F22" s="507"/>
      <c r="G22" s="506"/>
      <c r="H22" s="507"/>
      <c r="I22" s="506"/>
      <c r="J22" s="507"/>
      <c r="K22" s="506"/>
      <c r="L22" s="507"/>
      <c r="M22" s="506"/>
      <c r="N22" s="507"/>
      <c r="O22" s="506"/>
      <c r="P22" s="507"/>
      <c r="Q22" s="506"/>
      <c r="R22" s="507"/>
      <c r="S22" s="506"/>
      <c r="T22" s="507"/>
      <c r="U22" s="506"/>
      <c r="V22" s="507"/>
      <c r="W22" s="506"/>
      <c r="X22" s="507"/>
      <c r="Y22" s="506"/>
      <c r="Z22" s="507"/>
      <c r="AA22" s="506"/>
      <c r="AB22" s="507"/>
      <c r="AC22" s="506"/>
      <c r="AD22" s="507"/>
      <c r="AE22" s="506"/>
      <c r="AF22" s="507"/>
    </row>
    <row r="23" spans="2:32" ht="72" customHeight="1" x14ac:dyDescent="0.25">
      <c r="B23" s="515"/>
      <c r="C23" s="475"/>
      <c r="D23" s="499"/>
      <c r="E23" s="506"/>
      <c r="F23" s="507"/>
      <c r="G23" s="506"/>
      <c r="H23" s="507"/>
      <c r="I23" s="506"/>
      <c r="J23" s="507"/>
      <c r="K23" s="506"/>
      <c r="L23" s="507"/>
      <c r="M23" s="506"/>
      <c r="N23" s="507"/>
      <c r="O23" s="506"/>
      <c r="P23" s="507"/>
      <c r="Q23" s="506"/>
      <c r="R23" s="507"/>
      <c r="S23" s="506"/>
      <c r="T23" s="507"/>
      <c r="U23" s="506"/>
      <c r="V23" s="507"/>
      <c r="W23" s="506"/>
      <c r="X23" s="507"/>
      <c r="Y23" s="506"/>
      <c r="Z23" s="507"/>
      <c r="AA23" s="506"/>
      <c r="AB23" s="507"/>
      <c r="AC23" s="506"/>
      <c r="AD23" s="507"/>
      <c r="AE23" s="506"/>
      <c r="AF23" s="507"/>
    </row>
    <row r="24" spans="2:32" ht="72" customHeight="1" x14ac:dyDescent="0.25">
      <c r="B24" s="515"/>
      <c r="C24" s="475"/>
      <c r="D24" s="500"/>
      <c r="E24" s="508"/>
      <c r="F24" s="509"/>
      <c r="G24" s="508"/>
      <c r="H24" s="509"/>
      <c r="I24" s="508"/>
      <c r="J24" s="509"/>
      <c r="K24" s="508"/>
      <c r="L24" s="509"/>
      <c r="M24" s="508"/>
      <c r="N24" s="509"/>
      <c r="O24" s="508"/>
      <c r="P24" s="509"/>
      <c r="Q24" s="508"/>
      <c r="R24" s="509"/>
      <c r="S24" s="508"/>
      <c r="T24" s="509"/>
      <c r="U24" s="508"/>
      <c r="V24" s="509"/>
      <c r="W24" s="508"/>
      <c r="X24" s="509"/>
      <c r="Y24" s="508"/>
      <c r="Z24" s="509"/>
      <c r="AA24" s="508"/>
      <c r="AB24" s="509"/>
      <c r="AC24" s="508"/>
      <c r="AD24" s="509"/>
      <c r="AE24" s="508"/>
      <c r="AF24" s="509"/>
    </row>
    <row r="25" spans="2:32" ht="72" customHeight="1" x14ac:dyDescent="0.25">
      <c r="B25" s="515" t="s">
        <v>415</v>
      </c>
      <c r="C25" s="475"/>
      <c r="D25" s="498" t="s">
        <v>413</v>
      </c>
      <c r="E25" s="504"/>
      <c r="F25" s="505"/>
      <c r="G25" s="504"/>
      <c r="H25" s="505"/>
      <c r="I25" s="504"/>
      <c r="J25" s="505"/>
      <c r="K25" s="504"/>
      <c r="L25" s="505"/>
      <c r="M25" s="504"/>
      <c r="N25" s="505"/>
      <c r="O25" s="504"/>
      <c r="P25" s="505"/>
      <c r="Q25" s="504"/>
      <c r="R25" s="505"/>
      <c r="S25" s="504"/>
      <c r="T25" s="505"/>
      <c r="U25" s="504"/>
      <c r="V25" s="505"/>
      <c r="W25" s="504"/>
      <c r="X25" s="505"/>
      <c r="Y25" s="504"/>
      <c r="Z25" s="505"/>
      <c r="AA25" s="504"/>
      <c r="AB25" s="505"/>
      <c r="AC25" s="504"/>
      <c r="AD25" s="505"/>
      <c r="AE25" s="504"/>
      <c r="AF25" s="505"/>
    </row>
    <row r="26" spans="2:32" ht="72" customHeight="1" x14ac:dyDescent="0.25">
      <c r="B26" s="515"/>
      <c r="C26" s="475"/>
      <c r="D26" s="499"/>
      <c r="E26" s="506"/>
      <c r="F26" s="507"/>
      <c r="G26" s="506"/>
      <c r="H26" s="507"/>
      <c r="I26" s="506"/>
      <c r="J26" s="507"/>
      <c r="K26" s="506"/>
      <c r="L26" s="507"/>
      <c r="M26" s="506"/>
      <c r="N26" s="507"/>
      <c r="O26" s="506"/>
      <c r="P26" s="507"/>
      <c r="Q26" s="506"/>
      <c r="R26" s="507"/>
      <c r="S26" s="506"/>
      <c r="T26" s="507"/>
      <c r="U26" s="506"/>
      <c r="V26" s="507"/>
      <c r="W26" s="506"/>
      <c r="X26" s="507"/>
      <c r="Y26" s="506"/>
      <c r="Z26" s="507"/>
      <c r="AA26" s="506"/>
      <c r="AB26" s="507"/>
      <c r="AC26" s="506"/>
      <c r="AD26" s="507"/>
      <c r="AE26" s="506"/>
      <c r="AF26" s="507"/>
    </row>
    <row r="27" spans="2:32" ht="72" customHeight="1" x14ac:dyDescent="0.25">
      <c r="B27" s="515"/>
      <c r="C27" s="475"/>
      <c r="D27" s="499"/>
      <c r="E27" s="506"/>
      <c r="F27" s="507"/>
      <c r="G27" s="506"/>
      <c r="H27" s="507"/>
      <c r="I27" s="506"/>
      <c r="J27" s="507"/>
      <c r="K27" s="506"/>
      <c r="L27" s="507"/>
      <c r="M27" s="506"/>
      <c r="N27" s="507"/>
      <c r="O27" s="506"/>
      <c r="P27" s="507"/>
      <c r="Q27" s="506"/>
      <c r="R27" s="507"/>
      <c r="S27" s="506"/>
      <c r="T27" s="507"/>
      <c r="U27" s="506"/>
      <c r="V27" s="507"/>
      <c r="W27" s="506"/>
      <c r="X27" s="507"/>
      <c r="Y27" s="506"/>
      <c r="Z27" s="507"/>
      <c r="AA27" s="506"/>
      <c r="AB27" s="507"/>
      <c r="AC27" s="506"/>
      <c r="AD27" s="507"/>
      <c r="AE27" s="506"/>
      <c r="AF27" s="507"/>
    </row>
    <row r="28" spans="2:32" ht="72" customHeight="1" x14ac:dyDescent="0.25">
      <c r="B28" s="515"/>
      <c r="C28" s="475"/>
      <c r="D28" s="500"/>
      <c r="E28" s="508"/>
      <c r="F28" s="509"/>
      <c r="G28" s="508"/>
      <c r="H28" s="509"/>
      <c r="I28" s="508"/>
      <c r="J28" s="509"/>
      <c r="K28" s="508"/>
      <c r="L28" s="509"/>
      <c r="M28" s="508"/>
      <c r="N28" s="509"/>
      <c r="O28" s="508"/>
      <c r="P28" s="509"/>
      <c r="Q28" s="508"/>
      <c r="R28" s="509"/>
      <c r="S28" s="508"/>
      <c r="T28" s="509"/>
      <c r="U28" s="508"/>
      <c r="V28" s="509"/>
      <c r="W28" s="508"/>
      <c r="X28" s="509"/>
      <c r="Y28" s="508"/>
      <c r="Z28" s="509"/>
      <c r="AA28" s="508"/>
      <c r="AB28" s="509"/>
      <c r="AC28" s="508"/>
      <c r="AD28" s="509"/>
      <c r="AE28" s="508"/>
      <c r="AF28" s="509"/>
    </row>
    <row r="29" spans="2:32" ht="72" customHeight="1" x14ac:dyDescent="0.25">
      <c r="B29" s="515" t="s">
        <v>416</v>
      </c>
      <c r="C29" s="475"/>
      <c r="D29" s="498" t="s">
        <v>414</v>
      </c>
      <c r="E29" s="504"/>
      <c r="F29" s="505"/>
      <c r="G29" s="504"/>
      <c r="H29" s="505"/>
      <c r="I29" s="504"/>
      <c r="J29" s="505"/>
      <c r="K29" s="504"/>
      <c r="L29" s="505"/>
      <c r="M29" s="504"/>
      <c r="N29" s="505"/>
      <c r="O29" s="504"/>
      <c r="P29" s="505"/>
      <c r="Q29" s="504"/>
      <c r="R29" s="505"/>
      <c r="S29" s="504"/>
      <c r="T29" s="505"/>
      <c r="U29" s="504"/>
      <c r="V29" s="505"/>
      <c r="W29" s="504"/>
      <c r="X29" s="505"/>
      <c r="Y29" s="504"/>
      <c r="Z29" s="505"/>
      <c r="AA29" s="504"/>
      <c r="AB29" s="505"/>
      <c r="AC29" s="504"/>
      <c r="AD29" s="505"/>
      <c r="AE29" s="504"/>
      <c r="AF29" s="505"/>
    </row>
    <row r="30" spans="2:32" ht="72" customHeight="1" x14ac:dyDescent="0.25">
      <c r="B30" s="515"/>
      <c r="C30" s="475"/>
      <c r="D30" s="499"/>
      <c r="E30" s="506"/>
      <c r="F30" s="507"/>
      <c r="G30" s="506"/>
      <c r="H30" s="507"/>
      <c r="I30" s="506"/>
      <c r="J30" s="507"/>
      <c r="K30" s="506"/>
      <c r="L30" s="507"/>
      <c r="M30" s="506"/>
      <c r="N30" s="507"/>
      <c r="O30" s="506"/>
      <c r="P30" s="507"/>
      <c r="Q30" s="506"/>
      <c r="R30" s="507"/>
      <c r="S30" s="506"/>
      <c r="T30" s="507"/>
      <c r="U30" s="506"/>
      <c r="V30" s="507"/>
      <c r="W30" s="506"/>
      <c r="X30" s="507"/>
      <c r="Y30" s="506"/>
      <c r="Z30" s="507"/>
      <c r="AA30" s="506"/>
      <c r="AB30" s="507"/>
      <c r="AC30" s="506"/>
      <c r="AD30" s="507"/>
      <c r="AE30" s="506"/>
      <c r="AF30" s="507"/>
    </row>
    <row r="31" spans="2:32" ht="72" customHeight="1" x14ac:dyDescent="0.25">
      <c r="B31" s="515"/>
      <c r="C31" s="475"/>
      <c r="D31" s="499"/>
      <c r="E31" s="506"/>
      <c r="F31" s="507"/>
      <c r="G31" s="506"/>
      <c r="H31" s="507"/>
      <c r="I31" s="506"/>
      <c r="J31" s="507"/>
      <c r="K31" s="506"/>
      <c r="L31" s="507"/>
      <c r="M31" s="506"/>
      <c r="N31" s="507"/>
      <c r="O31" s="506"/>
      <c r="P31" s="507"/>
      <c r="Q31" s="506"/>
      <c r="R31" s="507"/>
      <c r="S31" s="506"/>
      <c r="T31" s="507"/>
      <c r="U31" s="506"/>
      <c r="V31" s="507"/>
      <c r="W31" s="506"/>
      <c r="X31" s="507"/>
      <c r="Y31" s="506"/>
      <c r="Z31" s="507"/>
      <c r="AA31" s="506"/>
      <c r="AB31" s="507"/>
      <c r="AC31" s="506"/>
      <c r="AD31" s="507"/>
      <c r="AE31" s="506"/>
      <c r="AF31" s="507"/>
    </row>
    <row r="32" spans="2:32" ht="72" customHeight="1" x14ac:dyDescent="0.25">
      <c r="B32" s="515"/>
      <c r="C32" s="476"/>
      <c r="D32" s="500"/>
      <c r="E32" s="508"/>
      <c r="F32" s="509"/>
      <c r="G32" s="508"/>
      <c r="H32" s="509"/>
      <c r="I32" s="508"/>
      <c r="J32" s="509"/>
      <c r="K32" s="508"/>
      <c r="L32" s="509"/>
      <c r="M32" s="508"/>
      <c r="N32" s="509"/>
      <c r="O32" s="508"/>
      <c r="P32" s="509"/>
      <c r="Q32" s="508"/>
      <c r="R32" s="509"/>
      <c r="S32" s="508"/>
      <c r="T32" s="509"/>
      <c r="U32" s="508"/>
      <c r="V32" s="509"/>
      <c r="W32" s="508"/>
      <c r="X32" s="509"/>
      <c r="Y32" s="508"/>
      <c r="Z32" s="509"/>
      <c r="AA32" s="508"/>
      <c r="AB32" s="509"/>
      <c r="AC32" s="508"/>
      <c r="AD32" s="509"/>
      <c r="AE32" s="508"/>
      <c r="AF32" s="50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I8:J8"/>
    <mergeCell ref="K8:L8"/>
    <mergeCell ref="M8:N8"/>
    <mergeCell ref="O8:P8"/>
    <mergeCell ref="B1:C1"/>
    <mergeCell ref="D1:R1"/>
    <mergeCell ref="S1:T1"/>
    <mergeCell ref="AE1:AF1"/>
    <mergeCell ref="B5:C6"/>
    <mergeCell ref="D5:D6"/>
    <mergeCell ref="E5:F5"/>
    <mergeCell ref="G5:AF6"/>
    <mergeCell ref="E6:F6"/>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election activeCell="K15" sqref="K15:L15"/>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5" customWidth="1"/>
    <col min="6" max="6" width="32.85546875" style="6" customWidth="1"/>
    <col min="7" max="7" width="11.5703125" style="185" customWidth="1"/>
    <col min="8" max="8" width="32.85546875" style="6" customWidth="1"/>
    <col min="9" max="9" width="11.5703125" style="185" customWidth="1"/>
    <col min="10" max="10" width="32.85546875" style="6" customWidth="1"/>
    <col min="11" max="11" width="11.5703125" style="185" customWidth="1"/>
    <col min="12" max="12" width="32.85546875" style="6" customWidth="1"/>
    <col min="13" max="13" width="11.5703125" style="185" customWidth="1"/>
    <col min="14" max="14" width="32.85546875" style="6" customWidth="1"/>
    <col min="15" max="15" width="11.5703125" style="185" customWidth="1"/>
    <col min="16" max="16" width="32.85546875" style="6" customWidth="1"/>
    <col min="17" max="17" width="11.5703125" style="185" customWidth="1"/>
    <col min="18" max="18" width="32.85546875" style="6" customWidth="1"/>
    <col min="19" max="19" width="11.5703125" style="185" customWidth="1"/>
    <col min="20" max="20" width="32.85546875" style="6" customWidth="1"/>
    <col min="21" max="21" width="11.5703125" style="185" customWidth="1"/>
    <col min="22" max="22" width="32.85546875" style="6" customWidth="1"/>
    <col min="23" max="23" width="11.5703125" style="185" customWidth="1"/>
    <col min="24" max="24" width="32.85546875" style="6" customWidth="1"/>
    <col min="25" max="25" width="11.5703125" style="185" customWidth="1"/>
    <col min="26" max="26" width="32.85546875" style="6" customWidth="1"/>
    <col min="27" max="27" width="11.5703125" style="185" customWidth="1"/>
    <col min="28" max="28" width="32.85546875" style="6" customWidth="1"/>
    <col min="29" max="29" width="11.5703125" style="185" customWidth="1"/>
    <col min="30" max="30" width="32.85546875" style="6" customWidth="1"/>
    <col min="31" max="31" width="11.5703125" style="185" customWidth="1"/>
    <col min="32" max="32" width="32.85546875" style="6" customWidth="1"/>
    <col min="33" max="36" width="13.5703125" style="6" hidden="1" customWidth="1"/>
    <col min="37" max="16384" width="10.85546875" style="6" hidden="1"/>
  </cols>
  <sheetData>
    <row r="1" spans="2:33" ht="48.95" customHeight="1" thickBot="1" x14ac:dyDescent="0.4">
      <c r="B1" s="477"/>
      <c r="C1" s="514"/>
      <c r="D1" s="510" t="s">
        <v>288</v>
      </c>
      <c r="E1" s="511"/>
      <c r="F1" s="511"/>
      <c r="G1" s="511"/>
      <c r="H1" s="511"/>
      <c r="I1" s="511"/>
      <c r="J1" s="511"/>
      <c r="K1" s="511"/>
      <c r="L1" s="511"/>
      <c r="M1" s="511"/>
      <c r="N1" s="511"/>
      <c r="O1" s="511"/>
      <c r="P1" s="511"/>
      <c r="Q1" s="511"/>
      <c r="R1" s="511"/>
      <c r="S1" s="511"/>
      <c r="T1" s="512"/>
      <c r="U1" s="187"/>
      <c r="V1" s="187"/>
      <c r="W1" s="187"/>
      <c r="X1" s="187"/>
      <c r="Y1" s="187"/>
      <c r="Z1" s="187"/>
      <c r="AA1" s="187"/>
      <c r="AB1" s="187"/>
      <c r="AC1" s="187"/>
      <c r="AD1" s="187"/>
      <c r="AE1" s="479"/>
      <c r="AF1" s="479"/>
      <c r="AG1" s="188"/>
    </row>
    <row r="2" spans="2:33" s="85" customFormat="1" ht="12.6" customHeight="1" x14ac:dyDescent="0.35">
      <c r="B2" s="191"/>
      <c r="C2" s="191"/>
      <c r="D2" s="190"/>
      <c r="E2" s="190"/>
      <c r="F2" s="190"/>
      <c r="G2" s="190"/>
      <c r="H2" s="190"/>
      <c r="I2" s="190"/>
      <c r="J2" s="190"/>
      <c r="K2" s="190"/>
      <c r="L2" s="190"/>
      <c r="M2" s="190"/>
      <c r="N2" s="190"/>
      <c r="O2" s="190"/>
      <c r="P2" s="190"/>
      <c r="Q2" s="190"/>
      <c r="R2" s="190"/>
      <c r="S2" s="190"/>
      <c r="T2" s="190"/>
      <c r="U2" s="187"/>
      <c r="V2" s="187"/>
      <c r="W2" s="187"/>
      <c r="X2" s="187"/>
      <c r="Y2" s="187"/>
      <c r="Z2" s="187"/>
      <c r="AA2" s="187"/>
      <c r="AB2" s="187"/>
      <c r="AC2" s="187"/>
      <c r="AD2" s="187"/>
      <c r="AE2" s="190"/>
      <c r="AF2" s="190"/>
      <c r="AG2" s="188"/>
    </row>
    <row r="3" spans="2:33" s="85" customFormat="1" ht="15.95" customHeight="1" x14ac:dyDescent="0.35">
      <c r="B3" s="513" t="s">
        <v>419</v>
      </c>
      <c r="C3" s="513"/>
      <c r="D3" s="513"/>
      <c r="E3" s="513"/>
      <c r="F3" s="513"/>
      <c r="G3" s="513"/>
      <c r="H3" s="513"/>
      <c r="I3" s="190"/>
      <c r="J3" s="190"/>
      <c r="K3" s="190"/>
      <c r="L3" s="190"/>
      <c r="M3" s="190"/>
      <c r="N3" s="190"/>
      <c r="O3" s="190"/>
      <c r="P3" s="190"/>
      <c r="Q3" s="190"/>
      <c r="R3" s="190"/>
      <c r="S3" s="190"/>
      <c r="T3" s="190"/>
      <c r="U3" s="187"/>
      <c r="V3" s="187"/>
      <c r="W3" s="187"/>
      <c r="X3" s="187"/>
      <c r="Y3" s="187"/>
      <c r="Z3" s="187"/>
      <c r="AA3" s="187"/>
      <c r="AB3" s="187"/>
      <c r="AC3" s="187"/>
      <c r="AD3" s="187"/>
      <c r="AE3" s="190"/>
      <c r="AF3" s="190"/>
      <c r="AG3" s="188"/>
    </row>
    <row r="4" spans="2:33" ht="12.6" customHeight="1" thickBot="1" x14ac:dyDescent="0.3">
      <c r="B4" s="4"/>
      <c r="C4" s="4"/>
      <c r="D4" s="4"/>
      <c r="E4" s="186"/>
      <c r="F4" s="4"/>
      <c r="G4" s="186"/>
      <c r="H4" s="4"/>
      <c r="I4" s="186"/>
      <c r="J4" s="4"/>
      <c r="K4" s="186"/>
      <c r="L4" s="4"/>
      <c r="M4" s="186"/>
      <c r="N4" s="4"/>
      <c r="O4" s="186"/>
      <c r="P4" s="4"/>
      <c r="Q4" s="186"/>
      <c r="R4" s="4"/>
      <c r="S4" s="186"/>
      <c r="T4" s="4"/>
      <c r="U4" s="186"/>
      <c r="V4" s="4"/>
      <c r="W4" s="186"/>
      <c r="X4" s="4"/>
      <c r="Y4" s="186"/>
      <c r="Z4" s="4"/>
      <c r="AA4" s="186"/>
      <c r="AB4" s="4"/>
      <c r="AC4" s="186"/>
      <c r="AD4" s="4"/>
      <c r="AE4" s="186"/>
      <c r="AF4" s="4"/>
    </row>
    <row r="5" spans="2:33" ht="33.950000000000003" customHeight="1" x14ac:dyDescent="0.25">
      <c r="B5" s="484" t="s">
        <v>418</v>
      </c>
      <c r="C5" s="485"/>
      <c r="D5" s="482" t="s">
        <v>291</v>
      </c>
      <c r="E5" s="488" t="s">
        <v>292</v>
      </c>
      <c r="F5" s="489"/>
      <c r="G5" s="492" t="s">
        <v>421</v>
      </c>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4"/>
    </row>
    <row r="6" spans="2:33" ht="33.950000000000003" customHeight="1" thickBot="1" x14ac:dyDescent="0.3">
      <c r="B6" s="486"/>
      <c r="C6" s="487"/>
      <c r="D6" s="483"/>
      <c r="E6" s="490"/>
      <c r="F6" s="491"/>
      <c r="G6" s="495"/>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7"/>
    </row>
    <row r="7" spans="2:33" ht="16.5" customHeight="1" x14ac:dyDescent="0.25"/>
    <row r="8" spans="2:33" ht="84.95" customHeight="1" x14ac:dyDescent="0.35">
      <c r="D8" s="174" t="s">
        <v>227</v>
      </c>
      <c r="E8" s="480" t="str">
        <f>'MAPA RIESGOS GESTION'!$E$10</f>
        <v>Limitado alcance del segumiento, evaluación y auditoria al Sistema de Control Interno (SCI)</v>
      </c>
      <c r="F8" s="481"/>
      <c r="G8" s="480" t="str">
        <f>'MAPA RIESGOS GESTION'!$E$26</f>
        <v>Informe de auditoria, evaluación o seguimiento que no aporte o contribuya a la mejora continua del DANE</v>
      </c>
      <c r="H8" s="481"/>
      <c r="I8" s="480" t="str">
        <f>'MAPA RIESGOS GESTION'!$E$42</f>
        <v>Informes de evaluación que no contribuyan al mejoramiento de las operaciones estadísticas desarrolladas por las entidades que conforman el SEN</v>
      </c>
      <c r="J8" s="481"/>
      <c r="K8" s="480">
        <f>'MAPA RIESGOS GESTION'!$E$58</f>
        <v>0</v>
      </c>
      <c r="L8" s="481"/>
      <c r="M8" s="480">
        <f>'MAPA RIESGOS GESTION'!$E$74</f>
        <v>0</v>
      </c>
      <c r="N8" s="481"/>
      <c r="O8" s="480">
        <f>'MAPA RIESGOS GESTION'!$E$90</f>
        <v>0</v>
      </c>
      <c r="P8" s="481"/>
      <c r="Q8" s="480">
        <f>'MAPA RIESGOS GESTION'!$E$106</f>
        <v>0</v>
      </c>
      <c r="R8" s="481"/>
      <c r="S8" s="480">
        <f>'MAPA RIESGOS GESTION'!$E$122</f>
        <v>0</v>
      </c>
      <c r="T8" s="481"/>
      <c r="U8" s="480">
        <f>'MAPA RIESGOS GESTION'!$E$138</f>
        <v>0</v>
      </c>
      <c r="V8" s="481"/>
      <c r="W8" s="480">
        <f>'MAPA RIESGOS GESTION'!$E$154</f>
        <v>0</v>
      </c>
      <c r="X8" s="481"/>
      <c r="Y8" s="480">
        <f>'MAPA RIESGOS GESTION'!$E$170</f>
        <v>0</v>
      </c>
      <c r="Z8" s="481"/>
      <c r="AA8" s="480">
        <f>'MAPA RIESGOS GESTION'!$E$186</f>
        <v>0</v>
      </c>
      <c r="AB8" s="481"/>
      <c r="AC8" s="480">
        <f>'MAPA RIESGOS GESTION'!$E$202</f>
        <v>0</v>
      </c>
      <c r="AD8" s="481"/>
      <c r="AE8" s="480">
        <f>'MAPA RIESGOS GESTION'!$E$218</f>
        <v>0</v>
      </c>
      <c r="AF8" s="481"/>
    </row>
    <row r="9" spans="2:33" ht="33.950000000000003" customHeight="1" x14ac:dyDescent="0.25">
      <c r="D9" s="174" t="s">
        <v>293</v>
      </c>
      <c r="E9" s="480" t="str">
        <f>'MAPA RIESGOS GESTION'!$I$10</f>
        <v>RG1</v>
      </c>
      <c r="F9" s="481"/>
      <c r="G9" s="480" t="str">
        <f>'MAPA RIESGOS GESTION'!$I$26</f>
        <v>RG2</v>
      </c>
      <c r="H9" s="481"/>
      <c r="I9" s="480" t="str">
        <f>'MAPA RIESGOS GESTION'!$I$42</f>
        <v>RG3</v>
      </c>
      <c r="J9" s="481"/>
      <c r="K9" s="480" t="str">
        <f>'MAPA RIESGOS GESTION'!$I$58</f>
        <v>RG4</v>
      </c>
      <c r="L9" s="481"/>
      <c r="M9" s="480" t="str">
        <f>'MAPA RIESGOS GESTION'!$I$74</f>
        <v>RG5</v>
      </c>
      <c r="N9" s="481"/>
      <c r="O9" s="480" t="str">
        <f>'MAPA RIESGOS GESTION'!$I$90</f>
        <v>RG6</v>
      </c>
      <c r="P9" s="481"/>
      <c r="Q9" s="480" t="str">
        <f>'MAPA RIESGOS GESTION'!$I$106</f>
        <v>RG7</v>
      </c>
      <c r="R9" s="481"/>
      <c r="S9" s="480" t="str">
        <f>'MAPA RIESGOS GESTION'!$I$122</f>
        <v>RG8</v>
      </c>
      <c r="T9" s="481"/>
      <c r="U9" s="480" t="str">
        <f>'MAPA RIESGOS GESTION'!$I$138</f>
        <v>RG9</v>
      </c>
      <c r="V9" s="481"/>
      <c r="W9" s="480" t="str">
        <f>'MAPA RIESGOS GESTION'!$I$154</f>
        <v>RG10</v>
      </c>
      <c r="X9" s="481"/>
      <c r="Y9" s="480" t="str">
        <f>'MAPA RIESGOS GESTION'!$I$170</f>
        <v>RG11</v>
      </c>
      <c r="Z9" s="481"/>
      <c r="AA9" s="480" t="str">
        <f>'MAPA RIESGOS GESTION'!$I$186</f>
        <v>RG12</v>
      </c>
      <c r="AB9" s="481"/>
      <c r="AC9" s="480" t="str">
        <f>'MAPA RIESGOS GESTION'!$I$202</f>
        <v>RG13</v>
      </c>
      <c r="AD9" s="481"/>
      <c r="AE9" s="480" t="str">
        <f>'MAPA RIESGOS GESTION'!$I$218</f>
        <v>RG14</v>
      </c>
      <c r="AF9" s="481"/>
    </row>
    <row r="10" spans="2:33" ht="72.599999999999994" customHeight="1" x14ac:dyDescent="0.25">
      <c r="B10" s="515" t="s">
        <v>409</v>
      </c>
      <c r="C10" s="515" t="s">
        <v>308</v>
      </c>
      <c r="D10" s="178" t="s">
        <v>309</v>
      </c>
      <c r="E10" s="173"/>
      <c r="F10" s="64" t="str">
        <f>IF(E$10="SI","Mantenga el riesgo identificado.",IF(E$10="NO","Solicite asesoría a la Oficina Asesora de Planeación para actualizar el mapa de riesgos.",""))</f>
        <v/>
      </c>
      <c r="G10" s="173"/>
      <c r="H10" s="64" t="str">
        <f>IF(G$10="SI","Mantenga el riesgo identificado.",IF(G$10="NO","Solicite asesoría a la Oficina Asesora de Planeación para actualizar el mapa de riesgos.",""))</f>
        <v/>
      </c>
      <c r="I10" s="173"/>
      <c r="J10" s="64" t="str">
        <f>IF(I$10="SI","Mantenga el riesgo identificado.",IF(I$10="NO","Solicite asesoría a la Oficina Asesora de Planeación para actualizar el mapa de riesgos.",""))</f>
        <v/>
      </c>
      <c r="K10" s="173"/>
      <c r="L10" s="64" t="str">
        <f>IF(K$10="SI","Mantenga el riesgo identificado.",IF(K$10="NO","Solicite asesoría a la Oficina Asesora de Planeación para actualizar el mapa de riesgos.",""))</f>
        <v/>
      </c>
      <c r="M10" s="173"/>
      <c r="N10" s="64" t="str">
        <f>IF(M$10="SI","Mantenga el riesgo identificado.",IF(M$10="NO","Solicite asesoría a la Oficina Asesora de Planeación para actualizar el mapa de riesgos.",""))</f>
        <v/>
      </c>
      <c r="O10" s="173"/>
      <c r="P10" s="64" t="str">
        <f>IF(O$10="SI","Mantenga el riesgo identificado.",IF(O$10="NO","Solicite asesoría a la Oficina Asesora de Planeación para actualizar el mapa de riesgos.",""))</f>
        <v/>
      </c>
      <c r="Q10" s="173"/>
      <c r="R10" s="64" t="str">
        <f>IF(Q$10="SI","Mantenga el riesgo identificado.",IF(Q$10="NO","Solicite asesoría a la Oficina Asesora de Planeación para actualizar el mapa de riesgos.",""))</f>
        <v/>
      </c>
      <c r="S10" s="173"/>
      <c r="T10" s="64" t="str">
        <f>IF(S$10="SI","Mantenga el riesgo identificado.",IF(S$10="NO","Solicite asesoría a la Oficina Asesora de Planeación para actualizar el mapa de riesgos.",""))</f>
        <v/>
      </c>
      <c r="U10" s="173"/>
      <c r="V10" s="64" t="str">
        <f>IF(U$10="SI","Mantenga el riesgo identificado.",IF(U$10="NO","Solicite asesoría a la Oficina Asesora de Planeación para actualizar el mapa de riesgos.",""))</f>
        <v/>
      </c>
      <c r="W10" s="173"/>
      <c r="X10" s="64" t="str">
        <f>IF(W$10="SI","Mantenga el riesgo identificado.",IF(W$10="NO","Solicite asesoría a la Oficina Asesora de Planeación para actualizar el mapa de riesgos.",""))</f>
        <v/>
      </c>
      <c r="Y10" s="173"/>
      <c r="Z10" s="64" t="str">
        <f>IF(Y$10="SI","Mantenga el riesgo identificado.",IF(Y$10="NO","Solicite asesoría a la Oficina Asesora de Planeación para actualizar el mapa de riesgos.",""))</f>
        <v/>
      </c>
      <c r="AA10" s="173"/>
      <c r="AB10" s="64" t="str">
        <f>IF(AA$10="SI","Mantenga el riesgo identificado.",IF(AA$10="NO","Solicite asesoría a la Oficina Asesora de Planeación para actualizar el mapa de riesgos.",""))</f>
        <v/>
      </c>
      <c r="AC10" s="173"/>
      <c r="AD10" s="64" t="str">
        <f>IF(AC$10="SI","Mantenga el riesgo identificado.",IF(AC$10="NO","Solicite asesoría a la Oficina Asesora de Planeación para actualizar el mapa de riesgos.",""))</f>
        <v/>
      </c>
      <c r="AE10" s="173"/>
      <c r="AF10" s="64" t="str">
        <f>IF(AE$10="SI","Mantenga el riesgo identificado.",IF(AE$10="NO","Solicite asesoría a la Oficina Asesora de Planeación para actualizar el mapa de riesgos.",""))</f>
        <v/>
      </c>
    </row>
    <row r="11" spans="2:33" ht="72" customHeight="1" x14ac:dyDescent="0.25">
      <c r="B11" s="515"/>
      <c r="C11" s="515"/>
      <c r="D11" s="178" t="s">
        <v>310</v>
      </c>
      <c r="E11" s="173"/>
      <c r="F11" s="64" t="str">
        <f>IF(E$11="SI","Solicite asesoría a la Oficina Asesora de Planeación para actualizar el mapa de riesgos.",IF(E$11="NO","Mantenga el riesgo identificado.",""))</f>
        <v/>
      </c>
      <c r="G11" s="173"/>
      <c r="H11" s="64" t="str">
        <f>IF(G$11="SI","Solicite asesoría a la Oficina Asesora de Planeación para actualizar el mapa de riesgos.",IF(G$11="NO","Mantenga el riesgo identificado.",""))</f>
        <v/>
      </c>
      <c r="I11" s="173"/>
      <c r="J11" s="64" t="str">
        <f>IF(I$11="SI","Solicite asesoría a la Oficina Asesora de Planeación para actualizar el mapa de riesgos.",IF(I$11="NO","Mantenga el riesgo identificado.",""))</f>
        <v/>
      </c>
      <c r="K11" s="173"/>
      <c r="L11" s="64" t="str">
        <f>IF(K$11="SI","Solicite asesoría a la Oficina Asesora de Planeación para actualizar el mapa de riesgos.",IF(K$11="NO","Mantenga el riesgo identificado.",""))</f>
        <v/>
      </c>
      <c r="M11" s="173"/>
      <c r="N11" s="64" t="str">
        <f>IF(M$11="SI","Solicite asesoría a la Oficina Asesora de Planeación para actualizar el mapa de riesgos.",IF(M$11="NO","Mantenga el riesgo identificado.",""))</f>
        <v/>
      </c>
      <c r="O11" s="173"/>
      <c r="P11" s="64" t="str">
        <f>IF(O$11="SI","Solicite asesoría a la Oficina Asesora de Planeación para actualizar el mapa de riesgos.",IF(O$11="NO","Mantenga el riesgo identificado.",""))</f>
        <v/>
      </c>
      <c r="Q11" s="173"/>
      <c r="R11" s="64" t="str">
        <f>IF(Q$11="SI","Solicite asesoría a la Oficina Asesora de Planeación para actualizar el mapa de riesgos.",IF(Q$11="NO","Mantenga el riesgo identificado.",""))</f>
        <v/>
      </c>
      <c r="S11" s="173"/>
      <c r="T11" s="64" t="str">
        <f>IF(S$11="SI","Solicite asesoría a la Oficina Asesora de Planeación para actualizar el mapa de riesgos.",IF(S$11="NO","Mantenga el riesgo identificado.",""))</f>
        <v/>
      </c>
      <c r="U11" s="173"/>
      <c r="V11" s="64" t="str">
        <f>IF(U$11="SI","Solicite asesoría a la Oficina Asesora de Planeación para actualizar el mapa de riesgos.",IF(U$11="NO","Mantenga el riesgo identificado.",""))</f>
        <v/>
      </c>
      <c r="W11" s="173"/>
      <c r="X11" s="64" t="str">
        <f>IF(W$11="SI","Solicite asesoría a la Oficina Asesora de Planeación para actualizar el mapa de riesgos.",IF(W$11="NO","Mantenga el riesgo identificado.",""))</f>
        <v/>
      </c>
      <c r="Y11" s="173"/>
      <c r="Z11" s="64" t="str">
        <f>IF(Y$11="SI","Solicite asesoría a la Oficina Asesora de Planeación para actualizar el mapa de riesgos.",IF(Y$11="NO","Mantenga el riesgo identificado.",""))</f>
        <v/>
      </c>
      <c r="AA11" s="173"/>
      <c r="AB11" s="64" t="str">
        <f>IF(AA$11="SI","Solicite asesoría a la Oficina Asesora de Planeación para actualizar el mapa de riesgos.",IF(AA$11="NO","Mantenga el riesgo identificado.",""))</f>
        <v/>
      </c>
      <c r="AC11" s="173"/>
      <c r="AD11" s="64" t="str">
        <f>IF(AC$11="SI","Solicite asesoría a la Oficina Asesora de Planeación para actualizar el mapa de riesgos.",IF(AC$11="NO","Mantenga el riesgo identificado.",""))</f>
        <v/>
      </c>
      <c r="AE11" s="173"/>
      <c r="AF11" s="64" t="str">
        <f>IF(AE$11="SI","Solicite asesoría a la Oficina Asesora de Planeación para actualizar el mapa de riesgos.",IF(AE$11="NO","Mantenga el riesgo identificado.",""))</f>
        <v/>
      </c>
    </row>
    <row r="12" spans="2:33" ht="192.6" customHeight="1" x14ac:dyDescent="0.25">
      <c r="B12" s="515"/>
      <c r="C12" s="515"/>
      <c r="D12" s="178" t="s">
        <v>311</v>
      </c>
      <c r="E12" s="173"/>
      <c r="F12" s="64" t="str">
        <f>IF(E$12="SI","Solicite asesoría a la Oficina Asesora de Planeación para actualizar el mapa de riesgos.",IF(E$12="NO","Mantenga el riesgo identificado.",""))</f>
        <v/>
      </c>
      <c r="G12" s="173"/>
      <c r="H12" s="64" t="str">
        <f>IF(G$12="SI","Solicite asesoría a la Oficina Asesora de Planeación para actualizar el mapa de riesgos.",IF(G$12="NO","Mantenga el riesgo identificado.",""))</f>
        <v/>
      </c>
      <c r="I12" s="173"/>
      <c r="J12" s="64" t="str">
        <f>IF(I$12="SI","Solicite asesoría a la Oficina Asesora de Planeación para actualizar el mapa de riesgos.",IF(I$12="NO","Mantenga el riesgo identificado.",""))</f>
        <v/>
      </c>
      <c r="K12" s="173"/>
      <c r="L12" s="64" t="str">
        <f>IF(K$12="SI","Solicite asesoría a la Oficina Asesora de Planeación para actualizar el mapa de riesgos.",IF(K$12="NO","Mantenga el riesgo identificado.",""))</f>
        <v/>
      </c>
      <c r="M12" s="173"/>
      <c r="N12" s="64" t="str">
        <f>IF(M$12="SI","Solicite asesoría a la Oficina Asesora de Planeación para actualizar el mapa de riesgos.",IF(M$12="NO","Mantenga el riesgo identificado.",""))</f>
        <v/>
      </c>
      <c r="O12" s="173"/>
      <c r="P12" s="64" t="str">
        <f>IF(O$12="SI","Solicite asesoría a la Oficina Asesora de Planeación para actualizar el mapa de riesgos.",IF(O$12="NO","Mantenga el riesgo identificado.",""))</f>
        <v/>
      </c>
      <c r="Q12" s="173"/>
      <c r="R12" s="64" t="str">
        <f>IF(Q$12="SI","Solicite asesoría a la Oficina Asesora de Planeación para actualizar el mapa de riesgos.",IF(Q$12="NO","Mantenga el riesgo identificado.",""))</f>
        <v/>
      </c>
      <c r="S12" s="173"/>
      <c r="T12" s="64" t="str">
        <f>IF(S$12="SI","Solicite asesoría a la Oficina Asesora de Planeación para actualizar el mapa de riesgos.",IF(S$12="NO","Mantenga el riesgo identificado.",""))</f>
        <v/>
      </c>
      <c r="U12" s="173"/>
      <c r="V12" s="64" t="str">
        <f>IF(U$12="SI","Solicite asesoría a la Oficina Asesora de Planeación para actualizar el mapa de riesgos.",IF(U$12="NO","Mantenga el riesgo identificado.",""))</f>
        <v/>
      </c>
      <c r="W12" s="173"/>
      <c r="X12" s="64" t="str">
        <f>IF(W$12="SI","Solicite asesoría a la Oficina Asesora de Planeación para actualizar el mapa de riesgos.",IF(W$12="NO","Mantenga el riesgo identificado.",""))</f>
        <v/>
      </c>
      <c r="Y12" s="173"/>
      <c r="Z12" s="64" t="str">
        <f>IF(Y$12="SI","Solicite asesoría a la Oficina Asesora de Planeación para actualizar el mapa de riesgos.",IF(Y$12="NO","Mantenga el riesgo identificado.",""))</f>
        <v/>
      </c>
      <c r="AA12" s="173"/>
      <c r="AB12" s="64" t="str">
        <f>IF(AA$12="SI","Solicite asesoría a la Oficina Asesora de Planeación para actualizar el mapa de riesgos.",IF(AA$12="NO","Mantenga el riesgo identificado.",""))</f>
        <v/>
      </c>
      <c r="AC12" s="173"/>
      <c r="AD12" s="64" t="str">
        <f>IF(AC$12="SI","Solicite asesoría a la Oficina Asesora de Planeación para actualizar el mapa de riesgos.",IF(AC$12="NO","Mantenga el riesgo identificado.",""))</f>
        <v/>
      </c>
      <c r="AE12" s="173"/>
      <c r="AF12" s="64" t="str">
        <f>IF(AE$12="SI","Solicite asesoría a la Oficina Asesora de Planeación para actualizar el mapa de riesgos.",IF(AE$12="NO","Mantenga el riesgo identificado.",""))</f>
        <v/>
      </c>
    </row>
    <row r="13" spans="2:33" ht="111.6" customHeight="1" x14ac:dyDescent="0.25">
      <c r="B13" s="515"/>
      <c r="C13" s="197" t="s">
        <v>294</v>
      </c>
      <c r="D13" s="178" t="s">
        <v>392</v>
      </c>
      <c r="E13" s="189"/>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89"/>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89"/>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89"/>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89"/>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89"/>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89"/>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89"/>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89"/>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89"/>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89"/>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89"/>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89"/>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89"/>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15"/>
      <c r="C14" s="474" t="s">
        <v>295</v>
      </c>
      <c r="D14" s="198" t="s">
        <v>296</v>
      </c>
      <c r="E14" s="172"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2"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72"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2"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2"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2"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2"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2"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2"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2"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2"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2"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2"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2"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15"/>
      <c r="C15" s="475"/>
      <c r="D15" s="199" t="s">
        <v>297</v>
      </c>
      <c r="E15" s="397" t="str">
        <f>IF(AND(E$14="Débil",E$13="SI"),"Realice una revisión minuciosa de los controles, pues no son lo suficientemente fuertes o no están siendo efectivos. Solicite asesoría a la Oficina Asesora de Planeación para actualizar el mapa de riesgos.","")</f>
        <v/>
      </c>
      <c r="F15" s="387"/>
      <c r="G15" s="397" t="str">
        <f>IF(AND(G$14="Débil",G$13="SI"),"Realice una revisión minuciosa de los controles, pues no son lo suficientemente fuertes o no están siendo efectivos. Solicite asesoría a la Oficina Asesora de Planeación para actualizar el mapa de riesgos.","")</f>
        <v/>
      </c>
      <c r="H15" s="387"/>
      <c r="I15" s="397" t="str">
        <f>IF(AND(I$14="Débil",I$13="SI"),"Realice una revisión minuciosa de los controles, pues no son lo suficientemente fuertes o no están siendo efectivos. Solicite asesoría a la Oficina Asesora de Planeación para actualizar el mapa de riesgos.","")</f>
        <v/>
      </c>
      <c r="J15" s="387"/>
      <c r="K15" s="397" t="str">
        <f>IF(AND(K$14="Débil",K$13="SI"),"Realice una revisión minuciosa de los controles, pues no son lo suficientemente fuertes o no están siendo efectivos. Solicite asesoría a la Oficina Asesora de Planeación para actualizar el mapa de riesgos.","")</f>
        <v/>
      </c>
      <c r="L15" s="387"/>
      <c r="M15" s="397" t="str">
        <f>IF(AND(M$14="Débil",M$13="SI"),"Realice una revisión minuciosa de los controles, pues no son lo suficientemente fuertes o no están siendo efectivos. Solicite asesoría a la Oficina Asesora de Planeación para actualizar el mapa de riesgos.","")</f>
        <v/>
      </c>
      <c r="N15" s="387"/>
      <c r="O15" s="397" t="str">
        <f>IF(AND(O$14="Débil",O$13="SI"),"Realice una revisión minuciosa de los controles, pues no son lo suficientemente fuertes o no están siendo efectivos. Solicite asesoría a la Oficina Asesora de Planeación para actualizar el mapa de riesgos.","")</f>
        <v/>
      </c>
      <c r="P15" s="387"/>
      <c r="Q15" s="397" t="str">
        <f>IF(AND(Q$14="Débil",Q$13="SI"),"Realice una revisión minuciosa de los controles, pues no son lo suficientemente fuertes o no están siendo efectivos. Solicite asesoría a la Oficina Asesora de Planeación para actualizar el mapa de riesgos.","")</f>
        <v/>
      </c>
      <c r="R15" s="387"/>
      <c r="S15" s="397" t="str">
        <f>IF(AND(S$14="Débil",S$13="SI"),"Realice una revisión minuciosa de los controles, pues no son lo suficientemente fuertes o no están siendo efectivos. Solicite asesoría a la Oficina Asesora de Planeación para actualizar el mapa de riesgos.","")</f>
        <v/>
      </c>
      <c r="T15" s="387"/>
      <c r="U15" s="397" t="str">
        <f>IF(AND(U$14="Débil",U$13="SI"),"Realice una revisión minuciosa de los controles, pues no son lo suficientemente fuertes o no están siendo efectivos. Solicite asesoría a la Oficina Asesora de Planeación para actualizar el mapa de riesgos.","")</f>
        <v/>
      </c>
      <c r="V15" s="387"/>
      <c r="W15" s="397" t="str">
        <f>IF(AND(W$14="Débil",W$13="SI"),"Realice una revisión minuciosa de los controles, pues no son lo suficientemente fuertes o no están siendo efectivos. Solicite asesoría a la Oficina Asesora de Planeación para actualizar el mapa de riesgos.","")</f>
        <v/>
      </c>
      <c r="X15" s="387"/>
      <c r="Y15" s="397" t="str">
        <f>IF(AND(Y$14="Débil",Y$13="SI"),"Realice una revisión minuciosa de los controles, pues no son lo suficientemente fuertes o no están siendo efectivos. Solicite asesoría a la Oficina Asesora de Planeación para actualizar el mapa de riesgos.","")</f>
        <v/>
      </c>
      <c r="Z15" s="387"/>
      <c r="AA15" s="397" t="str">
        <f>IF(AND(AA$14="Débil",AA$13="SI"),"Realice una revisión minuciosa de los controles, pues no son lo suficientemente fuertes o no están siendo efectivos. Solicite asesoría a la Oficina Asesora de Planeación para actualizar el mapa de riesgos.","")</f>
        <v/>
      </c>
      <c r="AB15" s="387"/>
      <c r="AC15" s="397" t="str">
        <f>IF(AND(AC$14="Débil",AC$13="SI"),"Realice una revisión minuciosa de los controles, pues no son lo suficientemente fuertes o no están siendo efectivos. Solicite asesoría a la Oficina Asesora de Planeación para actualizar el mapa de riesgos.","")</f>
        <v/>
      </c>
      <c r="AD15" s="387"/>
      <c r="AE15" s="397" t="str">
        <f>IF(AND(AE$14="Débil",AE$13="SI"),"Realice una revisión minuciosa de los controles, pues no son lo suficientemente fuertes o no están siendo efectivos. Solicite asesoría a la Oficina Asesora de Planeación para actualizar el mapa de riesgos.","")</f>
        <v/>
      </c>
      <c r="AF15" s="387"/>
    </row>
    <row r="16" spans="2:33" ht="72" customHeight="1" x14ac:dyDescent="0.25">
      <c r="B16" s="515"/>
      <c r="C16" s="475"/>
      <c r="D16" s="178" t="s">
        <v>410</v>
      </c>
      <c r="E16" s="192"/>
      <c r="F16" s="64" t="str">
        <f>IF(E$16="NO","En el campo de observaciones, indique ¿cuál(es) territorial(es) no ejecutaron los controles y qué acciones realizó al respecto?",IF(E$16="SI","Indique en dónde se encuentran las evidencias de la aplicación de los controles en el punto 7.",""))</f>
        <v/>
      </c>
      <c r="G16" s="192"/>
      <c r="H16" s="64" t="str">
        <f>IF(G$16="NO","En el campo de observaciones, indique ¿cuál(es) territorial(es) no ejecutaron los controles y qué acciones realizó al respecto?",IF(G$16="SI","Indique en dónde se encuentran las evidencias de la aplicación de los controles en el punto 7.",""))</f>
        <v/>
      </c>
      <c r="I16" s="192"/>
      <c r="J16" s="64" t="str">
        <f>IF(I$16="NO","En el campo de observaciones, indique ¿cuál(es) territorial(es) no ejecutaron los controles y qué acciones realizó al respecto?",IF(I$16="SI","Indique en dónde se encuentran las evidencias de la aplicación de los controles en el punto 7.",""))</f>
        <v/>
      </c>
      <c r="K16" s="192"/>
      <c r="L16" s="64" t="str">
        <f>IF(K$16="NO","En el campo de observaciones, indique ¿cuál(es) territorial(es) no ejecutaron los controles y qué acciones realizó al respecto?",IF(K$16="SI","Indique en dónde se encuentran las evidencias de la aplicación de los controles en el punto 7.",""))</f>
        <v/>
      </c>
      <c r="M16" s="192"/>
      <c r="N16" s="64" t="str">
        <f>IF(M$16="NO","En el campo de observaciones, indique ¿cuál(es) territorial(es) no ejecutaron los controles y qué acciones realizó al respecto?",IF(M$16="SI","Indique en dónde se encuentran las evidencias de la aplicación de los controles en el punto 7.",""))</f>
        <v/>
      </c>
      <c r="O16" s="192"/>
      <c r="P16" s="64" t="str">
        <f>IF(O$16="NO","En el campo de observaciones, indique ¿cuál(es) territorial(es) no ejecutaron los controles y qué acciones realizó al respecto?",IF(O$16="SI","Indique en dónde se encuentran las evidencias de la aplicación de los controles en el punto 7.",""))</f>
        <v/>
      </c>
      <c r="Q16" s="192"/>
      <c r="R16" s="64" t="str">
        <f>IF(Q$16="NO","En el campo de observaciones, indique ¿cuál(es) territorial(es) no ejecutaron los controles y qué acciones realizó al respecto?",IF(Q$16="SI","Indique en dónde se encuentran las evidencias de la aplicación de los controles en el punto 7.",""))</f>
        <v/>
      </c>
      <c r="S16" s="192"/>
      <c r="T16" s="64" t="str">
        <f>IF(S$16="NO","En el campo de observaciones, indique ¿cuál(es) territorial(es) no ejecutaron los controles y qué acciones realizó al respecto?",IF(S$16="SI","Indique en dónde se encuentran las evidencias de la aplicación de los controles en el punto 7.",""))</f>
        <v/>
      </c>
      <c r="U16" s="192"/>
      <c r="V16" s="64" t="str">
        <f>IF(U$16="NO","En el campo de observaciones, indique ¿cuál(es) territorial(es) no ejecutaron los controles y qué acciones realizó al respecto?",IF(U$16="SI","Indique en dónde se encuentran las evidencias de la aplicación de los controles en el punto 7.",""))</f>
        <v/>
      </c>
      <c r="W16" s="192"/>
      <c r="X16" s="64" t="str">
        <f>IF(W$16="NO","En el campo de observaciones, indique ¿cuál(es) territorial(es) no ejecutaron los controles y qué acciones realizó al respecto?",IF(W$16="SI","Indique en dónde se encuentran las evidencias de la aplicación de los controles en el punto 7.",""))</f>
        <v/>
      </c>
      <c r="Y16" s="192"/>
      <c r="Z16" s="64" t="str">
        <f>IF(Y$16="NO","En el campo de observaciones, indique ¿cuál(es) territorial(es) no ejecutaron los controles y qué acciones realizó al respecto?",IF(Y$16="SI","Indique en dónde se encuentran las evidencias de la aplicación de los controles en el punto 7.",""))</f>
        <v/>
      </c>
      <c r="AA16" s="192"/>
      <c r="AB16" s="64" t="str">
        <f>IF(AA$16="NO","En el campo de observaciones, indique ¿cuál(es) territorial(es) no ejecutaron los controles y qué acciones realizó al respecto?",IF(AA$16="SI","Indique en dónde se encuentran las evidencias de la aplicación de los controles en el punto 7.",""))</f>
        <v/>
      </c>
      <c r="AC16" s="192"/>
      <c r="AD16" s="64" t="str">
        <f>IF(AC$16="NO","En el campo de observaciones, indique ¿cuál(es) territorial(es) no ejecutaron los controles y qué acciones realizó al respecto?",IF(AC$16="SI","Indique en dónde se encuentran las evidencias de la aplicación de los controles en el punto 7.",""))</f>
        <v/>
      </c>
      <c r="AE16" s="192"/>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15"/>
      <c r="C17" s="475"/>
      <c r="D17" s="501" t="s">
        <v>393</v>
      </c>
      <c r="E17" s="220"/>
      <c r="F17" s="221"/>
      <c r="G17" s="220"/>
      <c r="H17" s="221"/>
      <c r="I17" s="220"/>
      <c r="J17" s="221"/>
      <c r="K17" s="220"/>
      <c r="L17" s="221"/>
      <c r="M17" s="220"/>
      <c r="N17" s="221"/>
      <c r="O17" s="220"/>
      <c r="P17" s="221"/>
      <c r="Q17" s="220"/>
      <c r="R17" s="221"/>
      <c r="S17" s="220"/>
      <c r="T17" s="221"/>
      <c r="U17" s="220"/>
      <c r="V17" s="221"/>
      <c r="W17" s="220"/>
      <c r="X17" s="221"/>
      <c r="Y17" s="220"/>
      <c r="Z17" s="221"/>
      <c r="AA17" s="220"/>
      <c r="AB17" s="221"/>
      <c r="AC17" s="220"/>
      <c r="AD17" s="221"/>
      <c r="AE17" s="220"/>
      <c r="AF17" s="221"/>
    </row>
    <row r="18" spans="2:32" ht="42.6" customHeight="1" x14ac:dyDescent="0.25">
      <c r="B18" s="515"/>
      <c r="C18" s="475"/>
      <c r="D18" s="502"/>
      <c r="E18" s="220"/>
      <c r="F18" s="221"/>
      <c r="G18" s="220"/>
      <c r="H18" s="221"/>
      <c r="I18" s="220"/>
      <c r="J18" s="221"/>
      <c r="K18" s="220"/>
      <c r="L18" s="221"/>
      <c r="M18" s="220"/>
      <c r="N18" s="221"/>
      <c r="O18" s="220"/>
      <c r="P18" s="221"/>
      <c r="Q18" s="220"/>
      <c r="R18" s="221"/>
      <c r="S18" s="220"/>
      <c r="T18" s="221"/>
      <c r="U18" s="220"/>
      <c r="V18" s="221"/>
      <c r="W18" s="220"/>
      <c r="X18" s="221"/>
      <c r="Y18" s="220"/>
      <c r="Z18" s="221"/>
      <c r="AA18" s="220"/>
      <c r="AB18" s="221"/>
      <c r="AC18" s="220"/>
      <c r="AD18" s="221"/>
      <c r="AE18" s="220"/>
      <c r="AF18" s="221"/>
    </row>
    <row r="19" spans="2:32" ht="42.6" customHeight="1" x14ac:dyDescent="0.25">
      <c r="B19" s="515"/>
      <c r="C19" s="475"/>
      <c r="D19" s="502"/>
      <c r="E19" s="220"/>
      <c r="F19" s="221"/>
      <c r="G19" s="220"/>
      <c r="H19" s="221"/>
      <c r="I19" s="220"/>
      <c r="J19" s="221"/>
      <c r="K19" s="220"/>
      <c r="L19" s="221"/>
      <c r="M19" s="220"/>
      <c r="N19" s="221"/>
      <c r="O19" s="220"/>
      <c r="P19" s="221"/>
      <c r="Q19" s="220"/>
      <c r="R19" s="221"/>
      <c r="S19" s="220"/>
      <c r="T19" s="221"/>
      <c r="U19" s="220"/>
      <c r="V19" s="221"/>
      <c r="W19" s="220"/>
      <c r="X19" s="221"/>
      <c r="Y19" s="220"/>
      <c r="Z19" s="221"/>
      <c r="AA19" s="220"/>
      <c r="AB19" s="221"/>
      <c r="AC19" s="220"/>
      <c r="AD19" s="221"/>
      <c r="AE19" s="220"/>
      <c r="AF19" s="221"/>
    </row>
    <row r="20" spans="2:32" ht="42.6" customHeight="1" x14ac:dyDescent="0.25">
      <c r="B20" s="515"/>
      <c r="C20" s="476"/>
      <c r="D20" s="503"/>
      <c r="E20" s="220"/>
      <c r="F20" s="221"/>
      <c r="G20" s="220"/>
      <c r="H20" s="221"/>
      <c r="I20" s="220"/>
      <c r="J20" s="221"/>
      <c r="K20" s="220"/>
      <c r="L20" s="221"/>
      <c r="M20" s="220"/>
      <c r="N20" s="221"/>
      <c r="O20" s="220"/>
      <c r="P20" s="221"/>
      <c r="Q20" s="220"/>
      <c r="R20" s="221"/>
      <c r="S20" s="220"/>
      <c r="T20" s="221"/>
      <c r="U20" s="220"/>
      <c r="V20" s="221"/>
      <c r="W20" s="220"/>
      <c r="X20" s="221"/>
      <c r="Y20" s="220"/>
      <c r="Z20" s="221"/>
      <c r="AA20" s="220"/>
      <c r="AB20" s="221"/>
      <c r="AC20" s="220"/>
      <c r="AD20" s="221"/>
      <c r="AE20" s="220"/>
      <c r="AF20" s="221"/>
    </row>
    <row r="21" spans="2:32" ht="72" customHeight="1" x14ac:dyDescent="0.25">
      <c r="B21" s="515"/>
      <c r="C21" s="474" t="s">
        <v>411</v>
      </c>
      <c r="D21" s="498" t="s">
        <v>412</v>
      </c>
      <c r="E21" s="504"/>
      <c r="F21" s="505"/>
      <c r="G21" s="504"/>
      <c r="H21" s="505"/>
      <c r="I21" s="504"/>
      <c r="J21" s="505"/>
      <c r="K21" s="504"/>
      <c r="L21" s="505"/>
      <c r="M21" s="504"/>
      <c r="N21" s="505"/>
      <c r="O21" s="504"/>
      <c r="P21" s="505"/>
      <c r="Q21" s="504"/>
      <c r="R21" s="505"/>
      <c r="S21" s="504"/>
      <c r="T21" s="505"/>
      <c r="U21" s="504"/>
      <c r="V21" s="505"/>
      <c r="W21" s="504"/>
      <c r="X21" s="505"/>
      <c r="Y21" s="504"/>
      <c r="Z21" s="505"/>
      <c r="AA21" s="504"/>
      <c r="AB21" s="505"/>
      <c r="AC21" s="504"/>
      <c r="AD21" s="505"/>
      <c r="AE21" s="504"/>
      <c r="AF21" s="505"/>
    </row>
    <row r="22" spans="2:32" ht="72" customHeight="1" x14ac:dyDescent="0.25">
      <c r="B22" s="515"/>
      <c r="C22" s="475"/>
      <c r="D22" s="499"/>
      <c r="E22" s="506"/>
      <c r="F22" s="507"/>
      <c r="G22" s="506"/>
      <c r="H22" s="507"/>
      <c r="I22" s="506"/>
      <c r="J22" s="507"/>
      <c r="K22" s="506"/>
      <c r="L22" s="507"/>
      <c r="M22" s="506"/>
      <c r="N22" s="507"/>
      <c r="O22" s="506"/>
      <c r="P22" s="507"/>
      <c r="Q22" s="506"/>
      <c r="R22" s="507"/>
      <c r="S22" s="506"/>
      <c r="T22" s="507"/>
      <c r="U22" s="506"/>
      <c r="V22" s="507"/>
      <c r="W22" s="506"/>
      <c r="X22" s="507"/>
      <c r="Y22" s="506"/>
      <c r="Z22" s="507"/>
      <c r="AA22" s="506"/>
      <c r="AB22" s="507"/>
      <c r="AC22" s="506"/>
      <c r="AD22" s="507"/>
      <c r="AE22" s="506"/>
      <c r="AF22" s="507"/>
    </row>
    <row r="23" spans="2:32" ht="72" customHeight="1" x14ac:dyDescent="0.25">
      <c r="B23" s="515"/>
      <c r="C23" s="475"/>
      <c r="D23" s="499"/>
      <c r="E23" s="506"/>
      <c r="F23" s="507"/>
      <c r="G23" s="506"/>
      <c r="H23" s="507"/>
      <c r="I23" s="506"/>
      <c r="J23" s="507"/>
      <c r="K23" s="506"/>
      <c r="L23" s="507"/>
      <c r="M23" s="506"/>
      <c r="N23" s="507"/>
      <c r="O23" s="506"/>
      <c r="P23" s="507"/>
      <c r="Q23" s="506"/>
      <c r="R23" s="507"/>
      <c r="S23" s="506"/>
      <c r="T23" s="507"/>
      <c r="U23" s="506"/>
      <c r="V23" s="507"/>
      <c r="W23" s="506"/>
      <c r="X23" s="507"/>
      <c r="Y23" s="506"/>
      <c r="Z23" s="507"/>
      <c r="AA23" s="506"/>
      <c r="AB23" s="507"/>
      <c r="AC23" s="506"/>
      <c r="AD23" s="507"/>
      <c r="AE23" s="506"/>
      <c r="AF23" s="507"/>
    </row>
    <row r="24" spans="2:32" ht="72" customHeight="1" x14ac:dyDescent="0.25">
      <c r="B24" s="515"/>
      <c r="C24" s="475"/>
      <c r="D24" s="500"/>
      <c r="E24" s="508"/>
      <c r="F24" s="509"/>
      <c r="G24" s="508"/>
      <c r="H24" s="509"/>
      <c r="I24" s="508"/>
      <c r="J24" s="509"/>
      <c r="K24" s="508"/>
      <c r="L24" s="509"/>
      <c r="M24" s="508"/>
      <c r="N24" s="509"/>
      <c r="O24" s="508"/>
      <c r="P24" s="509"/>
      <c r="Q24" s="508"/>
      <c r="R24" s="509"/>
      <c r="S24" s="508"/>
      <c r="T24" s="509"/>
      <c r="U24" s="508"/>
      <c r="V24" s="509"/>
      <c r="W24" s="508"/>
      <c r="X24" s="509"/>
      <c r="Y24" s="508"/>
      <c r="Z24" s="509"/>
      <c r="AA24" s="508"/>
      <c r="AB24" s="509"/>
      <c r="AC24" s="508"/>
      <c r="AD24" s="509"/>
      <c r="AE24" s="508"/>
      <c r="AF24" s="509"/>
    </row>
    <row r="25" spans="2:32" ht="72" customHeight="1" x14ac:dyDescent="0.25">
      <c r="B25" s="515" t="s">
        <v>415</v>
      </c>
      <c r="C25" s="475"/>
      <c r="D25" s="498" t="s">
        <v>413</v>
      </c>
      <c r="E25" s="504"/>
      <c r="F25" s="505"/>
      <c r="G25" s="504"/>
      <c r="H25" s="505"/>
      <c r="I25" s="504"/>
      <c r="J25" s="505"/>
      <c r="K25" s="504"/>
      <c r="L25" s="505"/>
      <c r="M25" s="504"/>
      <c r="N25" s="505"/>
      <c r="O25" s="504"/>
      <c r="P25" s="505"/>
      <c r="Q25" s="504"/>
      <c r="R25" s="505"/>
      <c r="S25" s="504"/>
      <c r="T25" s="505"/>
      <c r="U25" s="504"/>
      <c r="V25" s="505"/>
      <c r="W25" s="504"/>
      <c r="X25" s="505"/>
      <c r="Y25" s="504"/>
      <c r="Z25" s="505"/>
      <c r="AA25" s="504"/>
      <c r="AB25" s="505"/>
      <c r="AC25" s="504"/>
      <c r="AD25" s="505"/>
      <c r="AE25" s="504"/>
      <c r="AF25" s="505"/>
    </row>
    <row r="26" spans="2:32" ht="72" customHeight="1" x14ac:dyDescent="0.25">
      <c r="B26" s="515"/>
      <c r="C26" s="475"/>
      <c r="D26" s="499"/>
      <c r="E26" s="506"/>
      <c r="F26" s="507"/>
      <c r="G26" s="506"/>
      <c r="H26" s="507"/>
      <c r="I26" s="506"/>
      <c r="J26" s="507"/>
      <c r="K26" s="506"/>
      <c r="L26" s="507"/>
      <c r="M26" s="506"/>
      <c r="N26" s="507"/>
      <c r="O26" s="506"/>
      <c r="P26" s="507"/>
      <c r="Q26" s="506"/>
      <c r="R26" s="507"/>
      <c r="S26" s="506"/>
      <c r="T26" s="507"/>
      <c r="U26" s="506"/>
      <c r="V26" s="507"/>
      <c r="W26" s="506"/>
      <c r="X26" s="507"/>
      <c r="Y26" s="506"/>
      <c r="Z26" s="507"/>
      <c r="AA26" s="506"/>
      <c r="AB26" s="507"/>
      <c r="AC26" s="506"/>
      <c r="AD26" s="507"/>
      <c r="AE26" s="506"/>
      <c r="AF26" s="507"/>
    </row>
    <row r="27" spans="2:32" ht="72" customHeight="1" x14ac:dyDescent="0.25">
      <c r="B27" s="515"/>
      <c r="C27" s="475"/>
      <c r="D27" s="499"/>
      <c r="E27" s="506"/>
      <c r="F27" s="507"/>
      <c r="G27" s="506"/>
      <c r="H27" s="507"/>
      <c r="I27" s="506"/>
      <c r="J27" s="507"/>
      <c r="K27" s="506"/>
      <c r="L27" s="507"/>
      <c r="M27" s="506"/>
      <c r="N27" s="507"/>
      <c r="O27" s="506"/>
      <c r="P27" s="507"/>
      <c r="Q27" s="506"/>
      <c r="R27" s="507"/>
      <c r="S27" s="506"/>
      <c r="T27" s="507"/>
      <c r="U27" s="506"/>
      <c r="V27" s="507"/>
      <c r="W27" s="506"/>
      <c r="X27" s="507"/>
      <c r="Y27" s="506"/>
      <c r="Z27" s="507"/>
      <c r="AA27" s="506"/>
      <c r="AB27" s="507"/>
      <c r="AC27" s="506"/>
      <c r="AD27" s="507"/>
      <c r="AE27" s="506"/>
      <c r="AF27" s="507"/>
    </row>
    <row r="28" spans="2:32" ht="72" customHeight="1" x14ac:dyDescent="0.25">
      <c r="B28" s="515"/>
      <c r="C28" s="475"/>
      <c r="D28" s="500"/>
      <c r="E28" s="508"/>
      <c r="F28" s="509"/>
      <c r="G28" s="508"/>
      <c r="H28" s="509"/>
      <c r="I28" s="508"/>
      <c r="J28" s="509"/>
      <c r="K28" s="508"/>
      <c r="L28" s="509"/>
      <c r="M28" s="508"/>
      <c r="N28" s="509"/>
      <c r="O28" s="508"/>
      <c r="P28" s="509"/>
      <c r="Q28" s="508"/>
      <c r="R28" s="509"/>
      <c r="S28" s="508"/>
      <c r="T28" s="509"/>
      <c r="U28" s="508"/>
      <c r="V28" s="509"/>
      <c r="W28" s="508"/>
      <c r="X28" s="509"/>
      <c r="Y28" s="508"/>
      <c r="Z28" s="509"/>
      <c r="AA28" s="508"/>
      <c r="AB28" s="509"/>
      <c r="AC28" s="508"/>
      <c r="AD28" s="509"/>
      <c r="AE28" s="508"/>
      <c r="AF28" s="509"/>
    </row>
    <row r="29" spans="2:32" ht="72" customHeight="1" x14ac:dyDescent="0.25">
      <c r="B29" s="515" t="s">
        <v>416</v>
      </c>
      <c r="C29" s="475"/>
      <c r="D29" s="498" t="s">
        <v>414</v>
      </c>
      <c r="E29" s="504"/>
      <c r="F29" s="505"/>
      <c r="G29" s="504"/>
      <c r="H29" s="505"/>
      <c r="I29" s="504"/>
      <c r="J29" s="505"/>
      <c r="K29" s="504"/>
      <c r="L29" s="505"/>
      <c r="M29" s="504"/>
      <c r="N29" s="505"/>
      <c r="O29" s="504"/>
      <c r="P29" s="505"/>
      <c r="Q29" s="504"/>
      <c r="R29" s="505"/>
      <c r="S29" s="504"/>
      <c r="T29" s="505"/>
      <c r="U29" s="504"/>
      <c r="V29" s="505"/>
      <c r="W29" s="504"/>
      <c r="X29" s="505"/>
      <c r="Y29" s="504"/>
      <c r="Z29" s="505"/>
      <c r="AA29" s="504"/>
      <c r="AB29" s="505"/>
      <c r="AC29" s="504"/>
      <c r="AD29" s="505"/>
      <c r="AE29" s="504"/>
      <c r="AF29" s="505"/>
    </row>
    <row r="30" spans="2:32" ht="72" customHeight="1" x14ac:dyDescent="0.25">
      <c r="B30" s="515"/>
      <c r="C30" s="475"/>
      <c r="D30" s="499"/>
      <c r="E30" s="506"/>
      <c r="F30" s="507"/>
      <c r="G30" s="506"/>
      <c r="H30" s="507"/>
      <c r="I30" s="506"/>
      <c r="J30" s="507"/>
      <c r="K30" s="506"/>
      <c r="L30" s="507"/>
      <c r="M30" s="506"/>
      <c r="N30" s="507"/>
      <c r="O30" s="506"/>
      <c r="P30" s="507"/>
      <c r="Q30" s="506"/>
      <c r="R30" s="507"/>
      <c r="S30" s="506"/>
      <c r="T30" s="507"/>
      <c r="U30" s="506"/>
      <c r="V30" s="507"/>
      <c r="W30" s="506"/>
      <c r="X30" s="507"/>
      <c r="Y30" s="506"/>
      <c r="Z30" s="507"/>
      <c r="AA30" s="506"/>
      <c r="AB30" s="507"/>
      <c r="AC30" s="506"/>
      <c r="AD30" s="507"/>
      <c r="AE30" s="506"/>
      <c r="AF30" s="507"/>
    </row>
    <row r="31" spans="2:32" ht="72" customHeight="1" x14ac:dyDescent="0.25">
      <c r="B31" s="515"/>
      <c r="C31" s="475"/>
      <c r="D31" s="499"/>
      <c r="E31" s="506"/>
      <c r="F31" s="507"/>
      <c r="G31" s="506"/>
      <c r="H31" s="507"/>
      <c r="I31" s="506"/>
      <c r="J31" s="507"/>
      <c r="K31" s="506"/>
      <c r="L31" s="507"/>
      <c r="M31" s="506"/>
      <c r="N31" s="507"/>
      <c r="O31" s="506"/>
      <c r="P31" s="507"/>
      <c r="Q31" s="506"/>
      <c r="R31" s="507"/>
      <c r="S31" s="506"/>
      <c r="T31" s="507"/>
      <c r="U31" s="506"/>
      <c r="V31" s="507"/>
      <c r="W31" s="506"/>
      <c r="X31" s="507"/>
      <c r="Y31" s="506"/>
      <c r="Z31" s="507"/>
      <c r="AA31" s="506"/>
      <c r="AB31" s="507"/>
      <c r="AC31" s="506"/>
      <c r="AD31" s="507"/>
      <c r="AE31" s="506"/>
      <c r="AF31" s="507"/>
    </row>
    <row r="32" spans="2:32" ht="72" customHeight="1" x14ac:dyDescent="0.25">
      <c r="B32" s="515"/>
      <c r="C32" s="476"/>
      <c r="D32" s="500"/>
      <c r="E32" s="508"/>
      <c r="F32" s="509"/>
      <c r="G32" s="508"/>
      <c r="H32" s="509"/>
      <c r="I32" s="508"/>
      <c r="J32" s="509"/>
      <c r="K32" s="508"/>
      <c r="L32" s="509"/>
      <c r="M32" s="508"/>
      <c r="N32" s="509"/>
      <c r="O32" s="508"/>
      <c r="P32" s="509"/>
      <c r="Q32" s="508"/>
      <c r="R32" s="509"/>
      <c r="S32" s="508"/>
      <c r="T32" s="509"/>
      <c r="U32" s="508"/>
      <c r="V32" s="509"/>
      <c r="W32" s="508"/>
      <c r="X32" s="509"/>
      <c r="Y32" s="508"/>
      <c r="Z32" s="509"/>
      <c r="AA32" s="508"/>
      <c r="AB32" s="509"/>
      <c r="AC32" s="508"/>
      <c r="AD32" s="509"/>
      <c r="AE32" s="508"/>
      <c r="AF32" s="50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I8:J8"/>
    <mergeCell ref="K8:L8"/>
    <mergeCell ref="M8:N8"/>
    <mergeCell ref="O8:P8"/>
    <mergeCell ref="B1:C1"/>
    <mergeCell ref="D1:R1"/>
    <mergeCell ref="S1:T1"/>
    <mergeCell ref="AE1:AF1"/>
    <mergeCell ref="B5:C6"/>
    <mergeCell ref="D5:D6"/>
    <mergeCell ref="E5:F5"/>
    <mergeCell ref="G5:AF6"/>
    <mergeCell ref="E6:F6"/>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zoomScaleNormal="100" workbookViewId="0">
      <selection activeCell="A5" sqref="A5"/>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56"/>
      <c r="B1" s="357"/>
      <c r="C1" s="451" t="s">
        <v>299</v>
      </c>
      <c r="D1" s="452"/>
      <c r="E1" s="452"/>
      <c r="F1" s="452"/>
      <c r="G1" s="452"/>
      <c r="H1" s="452"/>
      <c r="I1" s="452"/>
      <c r="J1" s="452"/>
      <c r="K1" s="452"/>
      <c r="L1" s="452"/>
      <c r="M1" s="452"/>
      <c r="N1" s="452"/>
      <c r="O1" s="452"/>
      <c r="P1" s="452"/>
      <c r="Q1" s="452"/>
      <c r="R1" s="453"/>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20" t="s">
        <v>301</v>
      </c>
      <c r="C3" s="521"/>
      <c r="D3" s="522"/>
      <c r="E3" s="521" t="s">
        <v>302</v>
      </c>
      <c r="F3" s="521"/>
      <c r="G3" s="521"/>
      <c r="H3" s="521"/>
      <c r="I3" s="521"/>
      <c r="J3" s="521"/>
      <c r="K3" s="521"/>
      <c r="L3" s="521"/>
      <c r="M3" s="521"/>
      <c r="N3" s="521"/>
      <c r="O3" s="521"/>
      <c r="P3" s="521"/>
      <c r="Q3" s="521"/>
      <c r="R3" s="523"/>
    </row>
    <row r="4" spans="1:18" ht="143.25" customHeight="1" x14ac:dyDescent="0.25">
      <c r="A4" s="206">
        <v>44265</v>
      </c>
      <c r="B4" s="516" t="s">
        <v>677</v>
      </c>
      <c r="C4" s="517"/>
      <c r="D4" s="518"/>
      <c r="E4" s="516" t="s">
        <v>737</v>
      </c>
      <c r="F4" s="517"/>
      <c r="G4" s="517"/>
      <c r="H4" s="517"/>
      <c r="I4" s="517"/>
      <c r="J4" s="517"/>
      <c r="K4" s="517"/>
      <c r="L4" s="517"/>
      <c r="M4" s="517"/>
      <c r="N4" s="517"/>
      <c r="O4" s="517"/>
      <c r="P4" s="517"/>
      <c r="Q4" s="517"/>
      <c r="R4" s="519"/>
    </row>
    <row r="5" spans="1:18" ht="143.25" customHeight="1" x14ac:dyDescent="0.25">
      <c r="A5" s="206"/>
      <c r="B5" s="516"/>
      <c r="C5" s="517"/>
      <c r="D5" s="518"/>
      <c r="E5" s="516"/>
      <c r="F5" s="517"/>
      <c r="G5" s="517"/>
      <c r="H5" s="517"/>
      <c r="I5" s="517"/>
      <c r="J5" s="517"/>
      <c r="K5" s="517"/>
      <c r="L5" s="517"/>
      <c r="M5" s="517"/>
      <c r="N5" s="517"/>
      <c r="O5" s="517"/>
      <c r="P5" s="517"/>
      <c r="Q5" s="517"/>
      <c r="R5" s="519"/>
    </row>
    <row r="6" spans="1:18" ht="143.25" customHeight="1" x14ac:dyDescent="0.25">
      <c r="A6" s="206"/>
      <c r="B6" s="516"/>
      <c r="C6" s="517"/>
      <c r="D6" s="518"/>
      <c r="E6" s="516"/>
      <c r="F6" s="517"/>
      <c r="G6" s="517"/>
      <c r="H6" s="517"/>
      <c r="I6" s="517"/>
      <c r="J6" s="517"/>
      <c r="K6" s="517"/>
      <c r="L6" s="517"/>
      <c r="M6" s="517"/>
      <c r="N6" s="517"/>
      <c r="O6" s="517"/>
      <c r="P6" s="517"/>
      <c r="Q6" s="517"/>
      <c r="R6" s="519"/>
    </row>
    <row r="7" spans="1:18" ht="143.25" customHeight="1" x14ac:dyDescent="0.25">
      <c r="A7" s="206"/>
      <c r="B7" s="516"/>
      <c r="C7" s="517"/>
      <c r="D7" s="518"/>
      <c r="E7" s="516"/>
      <c r="F7" s="517"/>
      <c r="G7" s="517"/>
      <c r="H7" s="517"/>
      <c r="I7" s="517"/>
      <c r="J7" s="517"/>
      <c r="K7" s="517"/>
      <c r="L7" s="517"/>
      <c r="M7" s="517"/>
      <c r="N7" s="517"/>
      <c r="O7" s="517"/>
      <c r="P7" s="517"/>
      <c r="Q7" s="517"/>
      <c r="R7" s="519"/>
    </row>
    <row r="8" spans="1:18" ht="143.25" customHeight="1" x14ac:dyDescent="0.25">
      <c r="A8" s="206"/>
      <c r="B8" s="207"/>
      <c r="C8" s="208"/>
      <c r="D8" s="209"/>
      <c r="E8" s="516"/>
      <c r="F8" s="517"/>
      <c r="G8" s="517"/>
      <c r="H8" s="517"/>
      <c r="I8" s="517"/>
      <c r="J8" s="517"/>
      <c r="K8" s="517"/>
      <c r="L8" s="517"/>
      <c r="M8" s="517"/>
      <c r="N8" s="517"/>
      <c r="O8" s="517"/>
      <c r="P8" s="517"/>
      <c r="Q8" s="517"/>
      <c r="R8" s="519"/>
    </row>
    <row r="9" spans="1:18" ht="143.25" customHeight="1" x14ac:dyDescent="0.25">
      <c r="A9" s="206"/>
      <c r="B9" s="207"/>
      <c r="C9" s="208"/>
      <c r="D9" s="209"/>
      <c r="E9" s="516"/>
      <c r="F9" s="517"/>
      <c r="G9" s="517"/>
      <c r="H9" s="517"/>
      <c r="I9" s="517"/>
      <c r="J9" s="517"/>
      <c r="K9" s="517"/>
      <c r="L9" s="517"/>
      <c r="M9" s="517"/>
      <c r="N9" s="517"/>
      <c r="O9" s="517"/>
      <c r="P9" s="517"/>
      <c r="Q9" s="517"/>
      <c r="R9" s="519"/>
    </row>
    <row r="10" spans="1:18" ht="143.25" customHeight="1" x14ac:dyDescent="0.25">
      <c r="A10" s="206"/>
      <c r="B10" s="207"/>
      <c r="C10" s="208"/>
      <c r="D10" s="209"/>
      <c r="E10" s="516"/>
      <c r="F10" s="517"/>
      <c r="G10" s="517"/>
      <c r="H10" s="517"/>
      <c r="I10" s="517"/>
      <c r="J10" s="517"/>
      <c r="K10" s="517"/>
      <c r="L10" s="517"/>
      <c r="M10" s="517"/>
      <c r="N10" s="517"/>
      <c r="O10" s="517"/>
      <c r="P10" s="517"/>
      <c r="Q10" s="517"/>
      <c r="R10" s="519"/>
    </row>
    <row r="11" spans="1:18" ht="143.25" customHeight="1" x14ac:dyDescent="0.25">
      <c r="A11" s="206"/>
      <c r="B11" s="207"/>
      <c r="C11" s="208"/>
      <c r="D11" s="209"/>
      <c r="E11" s="516"/>
      <c r="F11" s="517"/>
      <c r="G11" s="517"/>
      <c r="H11" s="517"/>
      <c r="I11" s="517"/>
      <c r="J11" s="517"/>
      <c r="K11" s="517"/>
      <c r="L11" s="517"/>
      <c r="M11" s="517"/>
      <c r="N11" s="517"/>
      <c r="O11" s="517"/>
      <c r="P11" s="517"/>
      <c r="Q11" s="517"/>
      <c r="R11" s="519"/>
    </row>
    <row r="12" spans="1:18" ht="143.25" customHeight="1" x14ac:dyDescent="0.25">
      <c r="A12" s="206"/>
      <c r="B12" s="516"/>
      <c r="C12" s="517"/>
      <c r="D12" s="518"/>
      <c r="E12" s="516"/>
      <c r="F12" s="517"/>
      <c r="G12" s="517"/>
      <c r="H12" s="517"/>
      <c r="I12" s="517"/>
      <c r="J12" s="517"/>
      <c r="K12" s="517"/>
      <c r="L12" s="517"/>
      <c r="M12" s="517"/>
      <c r="N12" s="517"/>
      <c r="O12" s="517"/>
      <c r="P12" s="517"/>
      <c r="Q12" s="517"/>
      <c r="R12" s="519"/>
    </row>
    <row r="13" spans="1:18" ht="143.25" customHeight="1" x14ac:dyDescent="0.25">
      <c r="A13" s="206"/>
      <c r="B13" s="516"/>
      <c r="C13" s="517"/>
      <c r="D13" s="518"/>
      <c r="E13" s="516"/>
      <c r="F13" s="517"/>
      <c r="G13" s="517"/>
      <c r="H13" s="517"/>
      <c r="I13" s="517"/>
      <c r="J13" s="517"/>
      <c r="K13" s="517"/>
      <c r="L13" s="517"/>
      <c r="M13" s="517"/>
      <c r="N13" s="517"/>
      <c r="O13" s="517"/>
      <c r="P13" s="517"/>
      <c r="Q13" s="517"/>
      <c r="R13" s="519"/>
    </row>
    <row r="14" spans="1:18" ht="143.25" customHeight="1" x14ac:dyDescent="0.25">
      <c r="A14" s="206"/>
      <c r="B14" s="516"/>
      <c r="C14" s="517"/>
      <c r="D14" s="518"/>
      <c r="E14" s="516"/>
      <c r="F14" s="517"/>
      <c r="G14" s="517"/>
      <c r="H14" s="517"/>
      <c r="I14" s="517"/>
      <c r="J14" s="517"/>
      <c r="K14" s="517"/>
      <c r="L14" s="517"/>
      <c r="M14" s="517"/>
      <c r="N14" s="517"/>
      <c r="O14" s="517"/>
      <c r="P14" s="517"/>
      <c r="Q14" s="517"/>
      <c r="R14" s="519"/>
    </row>
    <row r="15" spans="1:18" ht="143.25" customHeight="1" x14ac:dyDescent="0.25">
      <c r="A15" s="206"/>
      <c r="B15" s="516"/>
      <c r="C15" s="517"/>
      <c r="D15" s="518"/>
      <c r="E15" s="516"/>
      <c r="F15" s="517"/>
      <c r="G15" s="517"/>
      <c r="H15" s="517"/>
      <c r="I15" s="517"/>
      <c r="J15" s="517"/>
      <c r="K15" s="517"/>
      <c r="L15" s="517"/>
      <c r="M15" s="517"/>
      <c r="N15" s="517"/>
      <c r="O15" s="517"/>
      <c r="P15" s="517"/>
      <c r="Q15" s="517"/>
      <c r="R15" s="519"/>
    </row>
    <row r="16" spans="1:18" ht="143.25" customHeight="1" x14ac:dyDescent="0.25">
      <c r="A16" s="206"/>
      <c r="B16" s="516"/>
      <c r="C16" s="517"/>
      <c r="D16" s="518"/>
      <c r="E16" s="516"/>
      <c r="F16" s="517"/>
      <c r="G16" s="517"/>
      <c r="H16" s="517"/>
      <c r="I16" s="517"/>
      <c r="J16" s="517"/>
      <c r="K16" s="517"/>
      <c r="L16" s="517"/>
      <c r="M16" s="517"/>
      <c r="N16" s="517"/>
      <c r="O16" s="517"/>
      <c r="P16" s="517"/>
      <c r="Q16" s="517"/>
      <c r="R16" s="519"/>
    </row>
    <row r="17" spans="1:18" ht="143.25" customHeight="1" x14ac:dyDescent="0.25">
      <c r="A17" s="206"/>
      <c r="B17" s="516"/>
      <c r="C17" s="517"/>
      <c r="D17" s="518"/>
      <c r="E17" s="516"/>
      <c r="F17" s="517"/>
      <c r="G17" s="517"/>
      <c r="H17" s="517"/>
      <c r="I17" s="517"/>
      <c r="J17" s="517"/>
      <c r="K17" s="517"/>
      <c r="L17" s="517"/>
      <c r="M17" s="517"/>
      <c r="N17" s="517"/>
      <c r="O17" s="517"/>
      <c r="P17" s="517"/>
      <c r="Q17" s="517"/>
      <c r="R17" s="519"/>
    </row>
    <row r="18" spans="1:18" ht="143.25" customHeight="1" x14ac:dyDescent="0.25">
      <c r="A18" s="206"/>
      <c r="B18" s="516"/>
      <c r="C18" s="517"/>
      <c r="D18" s="518"/>
      <c r="E18" s="516"/>
      <c r="F18" s="517"/>
      <c r="G18" s="517"/>
      <c r="H18" s="517"/>
      <c r="I18" s="517"/>
      <c r="J18" s="517"/>
      <c r="K18" s="517"/>
      <c r="L18" s="517"/>
      <c r="M18" s="517"/>
      <c r="N18" s="517"/>
      <c r="O18" s="517"/>
      <c r="P18" s="517"/>
      <c r="Q18" s="517"/>
      <c r="R18" s="519"/>
    </row>
    <row r="19" spans="1:18" ht="143.25" customHeight="1" x14ac:dyDescent="0.25">
      <c r="A19" s="206"/>
      <c r="B19" s="516"/>
      <c r="C19" s="517"/>
      <c r="D19" s="518"/>
      <c r="E19" s="516"/>
      <c r="F19" s="517"/>
      <c r="G19" s="517"/>
      <c r="H19" s="517"/>
      <c r="I19" s="517"/>
      <c r="J19" s="517"/>
      <c r="K19" s="517"/>
      <c r="L19" s="517"/>
      <c r="M19" s="517"/>
      <c r="N19" s="517"/>
      <c r="O19" s="517"/>
      <c r="P19" s="517"/>
      <c r="Q19" s="517"/>
      <c r="R19" s="519"/>
    </row>
    <row r="20" spans="1:18" ht="143.25" customHeight="1" x14ac:dyDescent="0.25">
      <c r="A20" s="206"/>
      <c r="B20" s="516"/>
      <c r="C20" s="517"/>
      <c r="D20" s="518"/>
      <c r="E20" s="516"/>
      <c r="F20" s="517"/>
      <c r="G20" s="517"/>
      <c r="H20" s="517"/>
      <c r="I20" s="517"/>
      <c r="J20" s="517"/>
      <c r="K20" s="517"/>
      <c r="L20" s="517"/>
      <c r="M20" s="517"/>
      <c r="N20" s="517"/>
      <c r="O20" s="517"/>
      <c r="P20" s="517"/>
      <c r="Q20" s="517"/>
      <c r="R20" s="519"/>
    </row>
    <row r="21" spans="1:18" ht="143.25" customHeight="1" x14ac:dyDescent="0.25">
      <c r="A21" s="206"/>
      <c r="B21" s="516"/>
      <c r="C21" s="517"/>
      <c r="D21" s="518"/>
      <c r="E21" s="516"/>
      <c r="F21" s="517"/>
      <c r="G21" s="517"/>
      <c r="H21" s="517"/>
      <c r="I21" s="517"/>
      <c r="J21" s="517"/>
      <c r="K21" s="517"/>
      <c r="L21" s="517"/>
      <c r="M21" s="517"/>
      <c r="N21" s="517"/>
      <c r="O21" s="517"/>
      <c r="P21" s="517"/>
      <c r="Q21" s="517"/>
      <c r="R21" s="519"/>
    </row>
    <row r="22" spans="1:18" ht="143.25" customHeight="1" x14ac:dyDescent="0.25">
      <c r="A22" s="206"/>
      <c r="B22" s="516"/>
      <c r="C22" s="517"/>
      <c r="D22" s="518"/>
      <c r="E22" s="516"/>
      <c r="F22" s="517"/>
      <c r="G22" s="517"/>
      <c r="H22" s="517"/>
      <c r="I22" s="517"/>
      <c r="J22" s="517"/>
      <c r="K22" s="517"/>
      <c r="L22" s="517"/>
      <c r="M22" s="517"/>
      <c r="N22" s="517"/>
      <c r="O22" s="517"/>
      <c r="P22" s="517"/>
      <c r="Q22" s="517"/>
      <c r="R22" s="519"/>
    </row>
    <row r="23" spans="1:18" ht="143.25" customHeight="1" x14ac:dyDescent="0.25">
      <c r="A23" s="206"/>
      <c r="B23" s="516"/>
      <c r="C23" s="517"/>
      <c r="D23" s="518"/>
      <c r="E23" s="516"/>
      <c r="F23" s="517"/>
      <c r="G23" s="517"/>
      <c r="H23" s="517"/>
      <c r="I23" s="517"/>
      <c r="J23" s="517"/>
      <c r="K23" s="517"/>
      <c r="L23" s="517"/>
      <c r="M23" s="517"/>
      <c r="N23" s="517"/>
      <c r="O23" s="517"/>
      <c r="P23" s="517"/>
      <c r="Q23" s="517"/>
      <c r="R23" s="519"/>
    </row>
    <row r="24" spans="1:18" ht="143.25" customHeight="1" x14ac:dyDescent="0.25">
      <c r="A24" s="206"/>
      <c r="B24" s="516"/>
      <c r="C24" s="517"/>
      <c r="D24" s="518"/>
      <c r="E24" s="516"/>
      <c r="F24" s="517"/>
      <c r="G24" s="517"/>
      <c r="H24" s="517"/>
      <c r="I24" s="517"/>
      <c r="J24" s="517"/>
      <c r="K24" s="517"/>
      <c r="L24" s="517"/>
      <c r="M24" s="517"/>
      <c r="N24" s="517"/>
      <c r="O24" s="517"/>
      <c r="P24" s="517"/>
      <c r="Q24" s="517"/>
      <c r="R24" s="519"/>
    </row>
    <row r="25" spans="1:18" ht="143.25" customHeight="1" x14ac:dyDescent="0.25">
      <c r="A25" s="206"/>
      <c r="B25" s="516"/>
      <c r="C25" s="517"/>
      <c r="D25" s="518"/>
      <c r="E25" s="516"/>
      <c r="F25" s="517"/>
      <c r="G25" s="517"/>
      <c r="H25" s="517"/>
      <c r="I25" s="517"/>
      <c r="J25" s="517"/>
      <c r="K25" s="517"/>
      <c r="L25" s="517"/>
      <c r="M25" s="517"/>
      <c r="N25" s="517"/>
      <c r="O25" s="517"/>
      <c r="P25" s="517"/>
      <c r="Q25" s="517"/>
      <c r="R25" s="519"/>
    </row>
    <row r="26" spans="1:18" ht="143.25" customHeight="1" x14ac:dyDescent="0.25">
      <c r="A26" s="206"/>
      <c r="B26" s="516"/>
      <c r="C26" s="517"/>
      <c r="D26" s="518"/>
      <c r="E26" s="516"/>
      <c r="F26" s="517"/>
      <c r="G26" s="517"/>
      <c r="H26" s="517"/>
      <c r="I26" s="517"/>
      <c r="J26" s="517"/>
      <c r="K26" s="517"/>
      <c r="L26" s="517"/>
      <c r="M26" s="517"/>
      <c r="N26" s="517"/>
      <c r="O26" s="517"/>
      <c r="P26" s="517"/>
      <c r="Q26" s="517"/>
      <c r="R26" s="519"/>
    </row>
    <row r="27" spans="1:18" ht="143.25" customHeight="1" x14ac:dyDescent="0.25">
      <c r="A27" s="206"/>
      <c r="B27" s="516"/>
      <c r="C27" s="517"/>
      <c r="D27" s="518"/>
      <c r="E27" s="516"/>
      <c r="F27" s="517"/>
      <c r="G27" s="517"/>
      <c r="H27" s="517"/>
      <c r="I27" s="517"/>
      <c r="J27" s="517"/>
      <c r="K27" s="517"/>
      <c r="L27" s="517"/>
      <c r="M27" s="517"/>
      <c r="N27" s="517"/>
      <c r="O27" s="517"/>
      <c r="P27" s="517"/>
      <c r="Q27" s="517"/>
      <c r="R27" s="519"/>
    </row>
    <row r="28" spans="1:18" ht="143.25" customHeight="1" x14ac:dyDescent="0.25">
      <c r="A28" s="206"/>
      <c r="B28" s="516"/>
      <c r="C28" s="517"/>
      <c r="D28" s="518"/>
      <c r="E28" s="516"/>
      <c r="F28" s="517"/>
      <c r="G28" s="517"/>
      <c r="H28" s="517"/>
      <c r="I28" s="517"/>
      <c r="J28" s="517"/>
      <c r="K28" s="517"/>
      <c r="L28" s="517"/>
      <c r="M28" s="517"/>
      <c r="N28" s="517"/>
      <c r="O28" s="517"/>
      <c r="P28" s="517"/>
      <c r="Q28" s="517"/>
      <c r="R28" s="519"/>
    </row>
    <row r="29" spans="1:18" ht="143.25" customHeight="1" x14ac:dyDescent="0.25">
      <c r="A29" s="206"/>
      <c r="B29" s="516"/>
      <c r="C29" s="517"/>
      <c r="D29" s="518"/>
      <c r="E29" s="516"/>
      <c r="F29" s="517"/>
      <c r="G29" s="517"/>
      <c r="H29" s="517"/>
      <c r="I29" s="517"/>
      <c r="J29" s="517"/>
      <c r="K29" s="517"/>
      <c r="L29" s="517"/>
      <c r="M29" s="517"/>
      <c r="N29" s="517"/>
      <c r="O29" s="517"/>
      <c r="P29" s="517"/>
      <c r="Q29" s="517"/>
      <c r="R29" s="519"/>
    </row>
    <row r="30" spans="1:18" ht="143.25" customHeight="1" x14ac:dyDescent="0.25">
      <c r="A30" s="206"/>
      <c r="B30" s="516"/>
      <c r="C30" s="517"/>
      <c r="D30" s="518"/>
      <c r="E30" s="516"/>
      <c r="F30" s="517"/>
      <c r="G30" s="517"/>
      <c r="H30" s="517"/>
      <c r="I30" s="517"/>
      <c r="J30" s="517"/>
      <c r="K30" s="517"/>
      <c r="L30" s="517"/>
      <c r="M30" s="517"/>
      <c r="N30" s="517"/>
      <c r="O30" s="517"/>
      <c r="P30" s="517"/>
      <c r="Q30" s="517"/>
      <c r="R30" s="519"/>
    </row>
    <row r="31" spans="1:18" ht="143.25" customHeight="1" x14ac:dyDescent="0.25">
      <c r="A31" s="206"/>
      <c r="B31" s="516"/>
      <c r="C31" s="517"/>
      <c r="D31" s="518"/>
      <c r="E31" s="516"/>
      <c r="F31" s="517"/>
      <c r="G31" s="517"/>
      <c r="H31" s="517"/>
      <c r="I31" s="517"/>
      <c r="J31" s="517"/>
      <c r="K31" s="517"/>
      <c r="L31" s="517"/>
      <c r="M31" s="517"/>
      <c r="N31" s="517"/>
      <c r="O31" s="517"/>
      <c r="P31" s="517"/>
      <c r="Q31" s="517"/>
      <c r="R31" s="519"/>
    </row>
    <row r="32" spans="1:18" ht="143.25" customHeight="1" x14ac:dyDescent="0.25">
      <c r="A32" s="206"/>
      <c r="B32" s="516"/>
      <c r="C32" s="517"/>
      <c r="D32" s="518"/>
      <c r="E32" s="516"/>
      <c r="F32" s="517"/>
      <c r="G32" s="517"/>
      <c r="H32" s="517"/>
      <c r="I32" s="517"/>
      <c r="J32" s="517"/>
      <c r="K32" s="517"/>
      <c r="L32" s="517"/>
      <c r="M32" s="517"/>
      <c r="N32" s="517"/>
      <c r="O32" s="517"/>
      <c r="P32" s="517"/>
      <c r="Q32" s="517"/>
      <c r="R32" s="519"/>
    </row>
    <row r="33" spans="1:18" ht="143.25" customHeight="1" x14ac:dyDescent="0.25">
      <c r="A33" s="206"/>
      <c r="B33" s="516"/>
      <c r="C33" s="517"/>
      <c r="D33" s="518"/>
      <c r="E33" s="516"/>
      <c r="F33" s="517"/>
      <c r="G33" s="517"/>
      <c r="H33" s="517"/>
      <c r="I33" s="517"/>
      <c r="J33" s="517"/>
      <c r="K33" s="517"/>
      <c r="L33" s="517"/>
      <c r="M33" s="517"/>
      <c r="N33" s="517"/>
      <c r="O33" s="517"/>
      <c r="P33" s="517"/>
      <c r="Q33" s="517"/>
      <c r="R33" s="519"/>
    </row>
    <row r="34" spans="1:18" ht="143.25" customHeight="1" x14ac:dyDescent="0.25">
      <c r="A34" s="206"/>
      <c r="B34" s="516"/>
      <c r="C34" s="517"/>
      <c r="D34" s="518"/>
      <c r="E34" s="516"/>
      <c r="F34" s="517"/>
      <c r="G34" s="517"/>
      <c r="H34" s="517"/>
      <c r="I34" s="517"/>
      <c r="J34" s="517"/>
      <c r="K34" s="517"/>
      <c r="L34" s="517"/>
      <c r="M34" s="517"/>
      <c r="N34" s="517"/>
      <c r="O34" s="517"/>
      <c r="P34" s="517"/>
      <c r="Q34" s="517"/>
      <c r="R34" s="519"/>
    </row>
    <row r="35" spans="1:18" ht="143.25" customHeight="1" x14ac:dyDescent="0.25">
      <c r="A35" s="206"/>
      <c r="B35" s="516"/>
      <c r="C35" s="517"/>
      <c r="D35" s="518"/>
      <c r="E35" s="516"/>
      <c r="F35" s="517"/>
      <c r="G35" s="517"/>
      <c r="H35" s="517"/>
      <c r="I35" s="517"/>
      <c r="J35" s="517"/>
      <c r="K35" s="517"/>
      <c r="L35" s="517"/>
      <c r="M35" s="517"/>
      <c r="N35" s="517"/>
      <c r="O35" s="517"/>
      <c r="P35" s="517"/>
      <c r="Q35" s="517"/>
      <c r="R35" s="519"/>
    </row>
    <row r="36" spans="1:18" ht="143.25" customHeight="1" x14ac:dyDescent="0.25">
      <c r="A36" s="206"/>
      <c r="B36" s="516"/>
      <c r="C36" s="517"/>
      <c r="D36" s="518"/>
      <c r="E36" s="516"/>
      <c r="F36" s="517"/>
      <c r="G36" s="517"/>
      <c r="H36" s="517"/>
      <c r="I36" s="517"/>
      <c r="J36" s="517"/>
      <c r="K36" s="517"/>
      <c r="L36" s="517"/>
      <c r="M36" s="517"/>
      <c r="N36" s="517"/>
      <c r="O36" s="517"/>
      <c r="P36" s="517"/>
      <c r="Q36" s="517"/>
      <c r="R36" s="519"/>
    </row>
    <row r="37" spans="1:18" ht="143.25" customHeight="1" x14ac:dyDescent="0.25">
      <c r="A37" s="206"/>
      <c r="B37" s="516"/>
      <c r="C37" s="517"/>
      <c r="D37" s="518"/>
      <c r="E37" s="516"/>
      <c r="F37" s="517"/>
      <c r="G37" s="517"/>
      <c r="H37" s="517"/>
      <c r="I37" s="517"/>
      <c r="J37" s="517"/>
      <c r="K37" s="517"/>
      <c r="L37" s="517"/>
      <c r="M37" s="517"/>
      <c r="N37" s="517"/>
      <c r="O37" s="517"/>
      <c r="P37" s="517"/>
      <c r="Q37" s="517"/>
      <c r="R37" s="519"/>
    </row>
    <row r="38" spans="1:18" ht="143.25" customHeight="1" x14ac:dyDescent="0.25">
      <c r="A38" s="206"/>
      <c r="B38" s="516"/>
      <c r="C38" s="517"/>
      <c r="D38" s="518"/>
      <c r="E38" s="516"/>
      <c r="F38" s="517"/>
      <c r="G38" s="517"/>
      <c r="H38" s="517"/>
      <c r="I38" s="517"/>
      <c r="J38" s="517"/>
      <c r="K38" s="517"/>
      <c r="L38" s="517"/>
      <c r="M38" s="517"/>
      <c r="N38" s="517"/>
      <c r="O38" s="517"/>
      <c r="P38" s="517"/>
      <c r="Q38" s="517"/>
      <c r="R38" s="519"/>
    </row>
    <row r="39" spans="1:18" ht="143.25" customHeight="1" x14ac:dyDescent="0.25">
      <c r="A39" s="206"/>
      <c r="B39" s="207"/>
      <c r="C39" s="208"/>
      <c r="D39" s="209"/>
      <c r="E39" s="516"/>
      <c r="F39" s="517"/>
      <c r="G39" s="517"/>
      <c r="H39" s="517"/>
      <c r="I39" s="517"/>
      <c r="J39" s="517"/>
      <c r="K39" s="517"/>
      <c r="L39" s="517"/>
      <c r="M39" s="517"/>
      <c r="N39" s="517"/>
      <c r="O39" s="517"/>
      <c r="P39" s="517"/>
      <c r="Q39" s="517"/>
      <c r="R39" s="519"/>
    </row>
    <row r="40" spans="1:18" ht="143.25" customHeight="1" x14ac:dyDescent="0.25">
      <c r="A40" s="206"/>
      <c r="B40" s="207"/>
      <c r="C40" s="208"/>
      <c r="D40" s="209"/>
      <c r="E40" s="516"/>
      <c r="F40" s="517"/>
      <c r="G40" s="517"/>
      <c r="H40" s="517"/>
      <c r="I40" s="517"/>
      <c r="J40" s="517"/>
      <c r="K40" s="517"/>
      <c r="L40" s="517"/>
      <c r="M40" s="517"/>
      <c r="N40" s="517"/>
      <c r="O40" s="517"/>
      <c r="P40" s="517"/>
      <c r="Q40" s="517"/>
      <c r="R40" s="519"/>
    </row>
    <row r="41" spans="1:18" ht="143.25" customHeight="1" x14ac:dyDescent="0.25">
      <c r="A41" s="206"/>
      <c r="B41" s="207"/>
      <c r="C41" s="208"/>
      <c r="D41" s="209"/>
      <c r="E41" s="516"/>
      <c r="F41" s="517"/>
      <c r="G41" s="517"/>
      <c r="H41" s="517"/>
      <c r="I41" s="517"/>
      <c r="J41" s="517"/>
      <c r="K41" s="517"/>
      <c r="L41" s="517"/>
      <c r="M41" s="517"/>
      <c r="N41" s="517"/>
      <c r="O41" s="517"/>
      <c r="P41" s="517"/>
      <c r="Q41" s="517"/>
      <c r="R41" s="519"/>
    </row>
    <row r="42" spans="1:18" ht="143.25" customHeight="1" x14ac:dyDescent="0.25">
      <c r="A42" s="206"/>
      <c r="B42" s="516"/>
      <c r="C42" s="517"/>
      <c r="D42" s="518"/>
      <c r="E42" s="516"/>
      <c r="F42" s="517"/>
      <c r="G42" s="517"/>
      <c r="H42" s="517"/>
      <c r="I42" s="517"/>
      <c r="J42" s="517"/>
      <c r="K42" s="517"/>
      <c r="L42" s="517"/>
      <c r="M42" s="517"/>
      <c r="N42" s="517"/>
      <c r="O42" s="517"/>
      <c r="P42" s="517"/>
      <c r="Q42" s="517"/>
      <c r="R42" s="519"/>
    </row>
    <row r="43" spans="1:18" ht="143.25" customHeight="1" x14ac:dyDescent="0.25">
      <c r="A43" s="206"/>
      <c r="B43" s="516"/>
      <c r="C43" s="517"/>
      <c r="D43" s="518"/>
      <c r="E43" s="516"/>
      <c r="F43" s="517"/>
      <c r="G43" s="517"/>
      <c r="H43" s="517"/>
      <c r="I43" s="517"/>
      <c r="J43" s="517"/>
      <c r="K43" s="517"/>
      <c r="L43" s="517"/>
      <c r="M43" s="517"/>
      <c r="N43" s="517"/>
      <c r="O43" s="517"/>
      <c r="P43" s="517"/>
      <c r="Q43" s="517"/>
      <c r="R43" s="519"/>
    </row>
  </sheetData>
  <sheetProtection password="E9CD" sheet="1" objects="1" scenarios="1" formatCells="0" formatRows="0"/>
  <mergeCells count="77">
    <mergeCell ref="E8:R8"/>
    <mergeCell ref="E9:R9"/>
    <mergeCell ref="E10:R10"/>
    <mergeCell ref="E11:R11"/>
    <mergeCell ref="E39:R39"/>
    <mergeCell ref="B43:D43"/>
    <mergeCell ref="E43:R43"/>
    <mergeCell ref="B35:D35"/>
    <mergeCell ref="E35:R35"/>
    <mergeCell ref="B36:D36"/>
    <mergeCell ref="E36:R36"/>
    <mergeCell ref="B37:D37"/>
    <mergeCell ref="E37:R37"/>
    <mergeCell ref="B38:D38"/>
    <mergeCell ref="E38:R38"/>
    <mergeCell ref="E40:R40"/>
    <mergeCell ref="E41:R41"/>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A1:B1"/>
    <mergeCell ref="C1:R1"/>
    <mergeCell ref="B3:D3"/>
    <mergeCell ref="E3:R3"/>
    <mergeCell ref="B4:D4"/>
    <mergeCell ref="E4:R4"/>
    <mergeCell ref="B5:D5"/>
    <mergeCell ref="E5:R5"/>
    <mergeCell ref="B6:D6"/>
    <mergeCell ref="E6:R6"/>
    <mergeCell ref="B7:D7"/>
    <mergeCell ref="E7:R7"/>
    <mergeCell ref="B26:D26"/>
    <mergeCell ref="E26:R26"/>
    <mergeCell ref="B27:D27"/>
    <mergeCell ref="E27:R27"/>
    <mergeCell ref="B28:D28"/>
    <mergeCell ref="E28:R2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19:D19"/>
    <mergeCell ref="E19:R19"/>
    <mergeCell ref="B20:D20"/>
    <mergeCell ref="E20:R20"/>
    <mergeCell ref="B16:D16"/>
    <mergeCell ref="E16:R16"/>
    <mergeCell ref="B17:D17"/>
    <mergeCell ref="E17:R17"/>
    <mergeCell ref="B18:D18"/>
    <mergeCell ref="E18:R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M27" sqref="M27"/>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8" t="s">
        <v>2</v>
      </c>
    </row>
    <row r="2" spans="1:26" ht="76.5" x14ac:dyDescent="0.25">
      <c r="A2" s="149" t="s">
        <v>1</v>
      </c>
      <c r="B2" s="149" t="s">
        <v>3</v>
      </c>
      <c r="C2" s="149" t="s">
        <v>216</v>
      </c>
      <c r="D2" s="150" t="s">
        <v>327</v>
      </c>
      <c r="E2" s="149" t="s">
        <v>115</v>
      </c>
      <c r="F2" s="149" t="s">
        <v>14</v>
      </c>
      <c r="G2" s="149" t="s">
        <v>0</v>
      </c>
      <c r="I2" s="244" t="s">
        <v>9</v>
      </c>
      <c r="J2" s="245"/>
      <c r="K2" s="244" t="s">
        <v>10</v>
      </c>
      <c r="L2" s="245"/>
      <c r="M2" s="151"/>
      <c r="N2" s="149" t="s">
        <v>20</v>
      </c>
      <c r="O2" s="149" t="s">
        <v>55</v>
      </c>
      <c r="P2" s="149" t="s">
        <v>37</v>
      </c>
      <c r="Q2" s="149" t="s">
        <v>38</v>
      </c>
      <c r="R2" s="243" t="s">
        <v>39</v>
      </c>
      <c r="S2" s="243"/>
      <c r="T2" s="149" t="s">
        <v>44</v>
      </c>
      <c r="U2" s="149" t="s">
        <v>45</v>
      </c>
      <c r="V2" s="149" t="s">
        <v>54</v>
      </c>
      <c r="W2" s="149" t="s">
        <v>57</v>
      </c>
      <c r="X2" s="149" t="s">
        <v>133</v>
      </c>
      <c r="Y2" s="149" t="s">
        <v>153</v>
      </c>
      <c r="Z2" s="149" t="s">
        <v>49</v>
      </c>
    </row>
    <row r="3" spans="1:26" ht="54.75" customHeight="1" x14ac:dyDescent="0.25">
      <c r="A3" s="33" t="s">
        <v>163</v>
      </c>
      <c r="B3" s="44" t="s">
        <v>210</v>
      </c>
      <c r="C3" s="128" t="s">
        <v>360</v>
      </c>
      <c r="D3" s="128" t="s">
        <v>328</v>
      </c>
      <c r="E3" s="44" t="s">
        <v>117</v>
      </c>
      <c r="F3" s="44" t="s">
        <v>15</v>
      </c>
      <c r="G3" s="44" t="s">
        <v>15</v>
      </c>
      <c r="I3" s="152">
        <v>1</v>
      </c>
      <c r="J3" s="153" t="s">
        <v>92</v>
      </c>
      <c r="K3" s="154">
        <v>1</v>
      </c>
      <c r="L3" s="153" t="s">
        <v>53</v>
      </c>
      <c r="M3" s="33"/>
      <c r="N3" s="155" t="s">
        <v>21</v>
      </c>
      <c r="O3" s="155" t="s">
        <v>31</v>
      </c>
      <c r="P3" s="154">
        <v>15</v>
      </c>
      <c r="Q3" s="44" t="s">
        <v>32</v>
      </c>
      <c r="R3" s="156" t="s">
        <v>32</v>
      </c>
      <c r="S3" s="157">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2">
        <v>2</v>
      </c>
      <c r="J4" s="158" t="s">
        <v>18</v>
      </c>
      <c r="K4" s="154">
        <v>2</v>
      </c>
      <c r="L4" s="158" t="s">
        <v>50</v>
      </c>
      <c r="M4" s="33"/>
      <c r="N4" s="155" t="s">
        <v>22</v>
      </c>
      <c r="O4" s="155" t="s">
        <v>56</v>
      </c>
      <c r="P4" s="154">
        <v>0</v>
      </c>
      <c r="Q4" s="44" t="s">
        <v>11</v>
      </c>
      <c r="R4" s="156" t="s">
        <v>11</v>
      </c>
      <c r="S4" s="157">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2">
        <v>3</v>
      </c>
      <c r="J5" s="159" t="s">
        <v>86</v>
      </c>
      <c r="K5" s="152">
        <v>3</v>
      </c>
      <c r="L5" s="159" t="s">
        <v>11</v>
      </c>
      <c r="M5" s="156"/>
      <c r="N5" s="155" t="s">
        <v>23</v>
      </c>
      <c r="O5" s="155" t="s">
        <v>114</v>
      </c>
      <c r="P5" s="154"/>
      <c r="Q5" s="44" t="s">
        <v>33</v>
      </c>
      <c r="R5" s="156" t="s">
        <v>33</v>
      </c>
      <c r="S5" s="157">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2">
        <v>4</v>
      </c>
      <c r="J6" s="160" t="s">
        <v>85</v>
      </c>
      <c r="K6" s="152">
        <v>4</v>
      </c>
      <c r="L6" s="160" t="s">
        <v>51</v>
      </c>
      <c r="M6" s="156"/>
      <c r="N6" s="155" t="s">
        <v>149</v>
      </c>
      <c r="O6" s="155"/>
      <c r="P6" s="154">
        <v>10</v>
      </c>
      <c r="Q6" s="44" t="s">
        <v>114</v>
      </c>
      <c r="R6" s="156" t="s">
        <v>114</v>
      </c>
      <c r="S6" s="157"/>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2">
        <v>5</v>
      </c>
      <c r="J7" s="161" t="s">
        <v>17</v>
      </c>
      <c r="K7" s="152">
        <v>5</v>
      </c>
      <c r="L7" s="161" t="s">
        <v>52</v>
      </c>
      <c r="M7" s="156"/>
      <c r="N7" s="155" t="s">
        <v>24</v>
      </c>
      <c r="O7" s="155"/>
      <c r="P7" s="154">
        <v>5</v>
      </c>
      <c r="R7" s="157"/>
      <c r="S7" s="157"/>
      <c r="Y7" s="44">
        <v>2023</v>
      </c>
      <c r="Z7" s="44" t="s">
        <v>114</v>
      </c>
    </row>
    <row r="8" spans="1:26" ht="28.5" customHeight="1" x14ac:dyDescent="0.25">
      <c r="A8" s="33" t="s">
        <v>207</v>
      </c>
      <c r="B8" s="44" t="s">
        <v>215</v>
      </c>
      <c r="C8" s="128" t="s">
        <v>365</v>
      </c>
      <c r="D8" s="128" t="s">
        <v>333</v>
      </c>
      <c r="E8" s="44" t="s">
        <v>121</v>
      </c>
      <c r="G8" s="44" t="s">
        <v>101</v>
      </c>
      <c r="I8" s="155"/>
      <c r="J8" s="155" t="s">
        <v>114</v>
      </c>
      <c r="L8" s="44" t="s">
        <v>114</v>
      </c>
      <c r="M8" s="156"/>
      <c r="N8" s="155" t="s">
        <v>25</v>
      </c>
      <c r="O8" s="155"/>
      <c r="P8" s="154">
        <v>0</v>
      </c>
      <c r="R8" s="157"/>
      <c r="S8" s="157"/>
      <c r="Y8" s="44">
        <v>2024</v>
      </c>
    </row>
    <row r="9" spans="1:26" ht="28.5" customHeight="1" x14ac:dyDescent="0.25">
      <c r="A9" s="33" t="s">
        <v>166</v>
      </c>
      <c r="B9" s="44" t="s">
        <v>84</v>
      </c>
      <c r="C9" s="127" t="s">
        <v>366</v>
      </c>
      <c r="D9" s="127" t="s">
        <v>334</v>
      </c>
      <c r="E9" s="44" t="s">
        <v>122</v>
      </c>
      <c r="G9" s="44" t="s">
        <v>102</v>
      </c>
      <c r="H9" s="157"/>
      <c r="K9" s="155"/>
      <c r="L9" s="155"/>
      <c r="M9" s="156"/>
      <c r="N9" s="155" t="s">
        <v>26</v>
      </c>
      <c r="O9" s="155"/>
      <c r="P9" s="154"/>
      <c r="R9" s="157"/>
      <c r="S9" s="157"/>
      <c r="Y9" s="44">
        <v>2025</v>
      </c>
    </row>
    <row r="10" spans="1:26" ht="28.5" customHeight="1" x14ac:dyDescent="0.25">
      <c r="A10" s="33" t="s">
        <v>208</v>
      </c>
      <c r="B10" s="44" t="s">
        <v>4</v>
      </c>
      <c r="C10" s="127" t="s">
        <v>367</v>
      </c>
      <c r="D10" s="127" t="s">
        <v>340</v>
      </c>
      <c r="E10" s="44" t="s">
        <v>123</v>
      </c>
      <c r="G10" s="44" t="s">
        <v>114</v>
      </c>
      <c r="H10" s="157"/>
      <c r="M10" s="156"/>
      <c r="N10" s="155" t="s">
        <v>27</v>
      </c>
      <c r="O10" s="155"/>
      <c r="P10" s="154">
        <v>15</v>
      </c>
      <c r="R10" s="157"/>
      <c r="S10" s="157"/>
    </row>
    <row r="11" spans="1:26" ht="28.5" customHeight="1" x14ac:dyDescent="0.25">
      <c r="A11" s="33" t="s">
        <v>209</v>
      </c>
      <c r="B11" s="44" t="s">
        <v>5</v>
      </c>
      <c r="C11" s="127" t="s">
        <v>368</v>
      </c>
      <c r="D11" s="127" t="s">
        <v>343</v>
      </c>
      <c r="E11" s="44" t="s">
        <v>124</v>
      </c>
      <c r="H11" s="157"/>
      <c r="M11" s="156"/>
      <c r="N11" s="155" t="s">
        <v>28</v>
      </c>
      <c r="O11" s="155"/>
      <c r="P11" s="154">
        <v>10</v>
      </c>
      <c r="R11" s="157"/>
      <c r="S11" s="157"/>
    </row>
    <row r="12" spans="1:26" ht="28.5" customHeight="1" x14ac:dyDescent="0.25">
      <c r="A12" s="33" t="s">
        <v>167</v>
      </c>
      <c r="B12" s="44" t="s">
        <v>7</v>
      </c>
      <c r="C12" s="127" t="s">
        <v>369</v>
      </c>
      <c r="D12" s="127" t="s">
        <v>335</v>
      </c>
      <c r="E12" s="44" t="s">
        <v>131</v>
      </c>
      <c r="H12" s="157"/>
      <c r="M12" s="156"/>
      <c r="N12" s="155" t="s">
        <v>29</v>
      </c>
      <c r="O12" s="155"/>
      <c r="P12" s="154">
        <v>0</v>
      </c>
      <c r="R12" s="157"/>
      <c r="S12" s="157"/>
    </row>
    <row r="13" spans="1:26" ht="28.5" customHeight="1" x14ac:dyDescent="0.25">
      <c r="A13" s="33" t="s">
        <v>168</v>
      </c>
      <c r="B13" s="44" t="s">
        <v>6</v>
      </c>
      <c r="C13" s="127" t="s">
        <v>370</v>
      </c>
      <c r="D13" s="127" t="s">
        <v>336</v>
      </c>
      <c r="E13" s="44" t="s">
        <v>125</v>
      </c>
      <c r="H13" s="157"/>
      <c r="I13" s="246" t="s">
        <v>93</v>
      </c>
      <c r="J13" s="246"/>
      <c r="K13" s="246"/>
      <c r="L13" s="246"/>
      <c r="M13" s="156"/>
      <c r="N13" s="44" t="s">
        <v>114</v>
      </c>
      <c r="R13" s="157"/>
      <c r="S13" s="157"/>
    </row>
    <row r="14" spans="1:26" ht="28.5" customHeight="1" x14ac:dyDescent="0.25">
      <c r="A14" s="33" t="s">
        <v>169</v>
      </c>
      <c r="B14" s="44" t="s">
        <v>83</v>
      </c>
      <c r="C14" s="127" t="s">
        <v>371</v>
      </c>
      <c r="D14" s="127" t="s">
        <v>337</v>
      </c>
      <c r="E14" s="44" t="s">
        <v>126</v>
      </c>
      <c r="H14" s="157"/>
      <c r="M14" s="156"/>
      <c r="R14" s="157"/>
      <c r="S14" s="157"/>
    </row>
    <row r="15" spans="1:26" ht="28.5" customHeight="1" x14ac:dyDescent="0.25">
      <c r="A15" s="33" t="s">
        <v>170</v>
      </c>
      <c r="B15" s="44" t="s">
        <v>423</v>
      </c>
      <c r="C15" s="127" t="s">
        <v>372</v>
      </c>
      <c r="D15" s="127" t="s">
        <v>342</v>
      </c>
      <c r="E15" s="44" t="s">
        <v>127</v>
      </c>
      <c r="H15" s="157"/>
      <c r="I15" s="152">
        <v>5</v>
      </c>
      <c r="J15" s="161" t="s">
        <v>17</v>
      </c>
      <c r="K15" s="152">
        <v>5</v>
      </c>
      <c r="L15" s="161" t="s">
        <v>52</v>
      </c>
      <c r="M15" s="156"/>
      <c r="R15" s="157"/>
      <c r="S15" s="157"/>
    </row>
    <row r="16" spans="1:26" ht="28.5" customHeight="1" x14ac:dyDescent="0.25">
      <c r="A16" s="33" t="s">
        <v>171</v>
      </c>
      <c r="B16" s="44" t="s">
        <v>114</v>
      </c>
      <c r="C16" s="127" t="s">
        <v>373</v>
      </c>
      <c r="D16" s="127" t="s">
        <v>341</v>
      </c>
      <c r="E16" s="44" t="s">
        <v>128</v>
      </c>
      <c r="H16" s="157"/>
      <c r="I16" s="152">
        <v>2</v>
      </c>
      <c r="J16" s="158" t="s">
        <v>18</v>
      </c>
      <c r="K16" s="154">
        <v>1</v>
      </c>
      <c r="L16" s="153" t="s">
        <v>53</v>
      </c>
      <c r="M16" s="156"/>
      <c r="R16" s="157"/>
      <c r="S16" s="157"/>
    </row>
    <row r="17" spans="1:13" ht="28.5" customHeight="1" x14ac:dyDescent="0.35">
      <c r="A17" s="33" t="s">
        <v>172</v>
      </c>
      <c r="C17" s="127" t="s">
        <v>374</v>
      </c>
      <c r="D17" s="127" t="s">
        <v>338</v>
      </c>
      <c r="E17" s="44" t="s">
        <v>116</v>
      </c>
      <c r="I17" s="152">
        <v>3</v>
      </c>
      <c r="J17" s="159" t="s">
        <v>86</v>
      </c>
      <c r="K17" s="152">
        <v>4</v>
      </c>
      <c r="L17" s="160" t="s">
        <v>51</v>
      </c>
    </row>
    <row r="18" spans="1:13" ht="28.5" customHeight="1" x14ac:dyDescent="0.25">
      <c r="A18" s="44" t="s">
        <v>114</v>
      </c>
      <c r="C18" s="127" t="s">
        <v>375</v>
      </c>
      <c r="D18" s="127" t="s">
        <v>339</v>
      </c>
      <c r="E18" s="44" t="s">
        <v>129</v>
      </c>
      <c r="I18" s="152">
        <v>4</v>
      </c>
      <c r="J18" s="160" t="s">
        <v>85</v>
      </c>
      <c r="K18" s="154">
        <v>2</v>
      </c>
      <c r="L18" s="158" t="s">
        <v>50</v>
      </c>
    </row>
    <row r="19" spans="1:13" ht="28.5" customHeight="1" x14ac:dyDescent="0.25">
      <c r="A19" s="162"/>
      <c r="C19" s="163" t="s">
        <v>353</v>
      </c>
      <c r="D19" s="163" t="s">
        <v>344</v>
      </c>
      <c r="E19" s="44" t="s">
        <v>130</v>
      </c>
      <c r="I19" s="152">
        <v>1</v>
      </c>
      <c r="J19" s="153" t="s">
        <v>92</v>
      </c>
      <c r="K19" s="152">
        <v>3</v>
      </c>
      <c r="L19" s="159" t="s">
        <v>11</v>
      </c>
    </row>
    <row r="20" spans="1:13" ht="28.5" customHeight="1" x14ac:dyDescent="0.25">
      <c r="A20" s="162"/>
      <c r="C20" s="163" t="s">
        <v>354</v>
      </c>
      <c r="D20" s="163" t="s">
        <v>345</v>
      </c>
      <c r="E20" s="44" t="s">
        <v>114</v>
      </c>
    </row>
    <row r="21" spans="1:13" ht="28.5" customHeight="1" x14ac:dyDescent="0.25">
      <c r="A21" s="162"/>
      <c r="C21" s="163" t="s">
        <v>355</v>
      </c>
      <c r="D21" s="163" t="s">
        <v>346</v>
      </c>
    </row>
    <row r="22" spans="1:13" ht="28.5" customHeight="1" x14ac:dyDescent="0.25">
      <c r="A22" s="162"/>
      <c r="C22" s="163" t="s">
        <v>356</v>
      </c>
      <c r="D22" s="163" t="s">
        <v>347</v>
      </c>
      <c r="H22" s="164" t="s">
        <v>17</v>
      </c>
      <c r="I22" s="165" t="s">
        <v>156</v>
      </c>
      <c r="J22" s="165" t="s">
        <v>156</v>
      </c>
      <c r="K22" s="166" t="s">
        <v>159</v>
      </c>
      <c r="L22" s="166" t="s">
        <v>159</v>
      </c>
      <c r="M22" s="166" t="s">
        <v>159</v>
      </c>
    </row>
    <row r="23" spans="1:13" ht="28.5" customHeight="1" x14ac:dyDescent="0.25">
      <c r="A23" s="162"/>
      <c r="C23" s="163" t="s">
        <v>357</v>
      </c>
      <c r="D23" s="163" t="s">
        <v>348</v>
      </c>
      <c r="H23" s="164" t="s">
        <v>85</v>
      </c>
      <c r="I23" s="167" t="s">
        <v>157</v>
      </c>
      <c r="J23" s="165" t="s">
        <v>156</v>
      </c>
      <c r="K23" s="165" t="s">
        <v>156</v>
      </c>
      <c r="L23" s="166" t="s">
        <v>159</v>
      </c>
      <c r="M23" s="166" t="s">
        <v>159</v>
      </c>
    </row>
    <row r="24" spans="1:13" ht="28.5" customHeight="1" x14ac:dyDescent="0.25">
      <c r="A24" s="162"/>
      <c r="C24" s="163" t="s">
        <v>358</v>
      </c>
      <c r="D24" s="163" t="s">
        <v>349</v>
      </c>
      <c r="H24" s="164" t="s">
        <v>86</v>
      </c>
      <c r="I24" s="168" t="s">
        <v>158</v>
      </c>
      <c r="J24" s="167" t="s">
        <v>157</v>
      </c>
      <c r="K24" s="165" t="s">
        <v>156</v>
      </c>
      <c r="L24" s="166" t="s">
        <v>159</v>
      </c>
      <c r="M24" s="166" t="s">
        <v>159</v>
      </c>
    </row>
    <row r="25" spans="1:13" ht="28.5" customHeight="1" x14ac:dyDescent="0.25">
      <c r="A25" s="162"/>
      <c r="C25" s="163" t="s">
        <v>359</v>
      </c>
      <c r="D25" s="163" t="s">
        <v>350</v>
      </c>
      <c r="H25" s="164" t="s">
        <v>18</v>
      </c>
      <c r="I25" s="168" t="s">
        <v>158</v>
      </c>
      <c r="J25" s="168" t="s">
        <v>158</v>
      </c>
      <c r="K25" s="167" t="s">
        <v>157</v>
      </c>
      <c r="L25" s="165" t="s">
        <v>156</v>
      </c>
      <c r="M25" s="166" t="s">
        <v>159</v>
      </c>
    </row>
    <row r="26" spans="1:13" ht="28.5" customHeight="1" x14ac:dyDescent="0.25">
      <c r="H26" s="164" t="s">
        <v>92</v>
      </c>
      <c r="I26" s="168" t="s">
        <v>158</v>
      </c>
      <c r="J26" s="168" t="s">
        <v>158</v>
      </c>
      <c r="K26" s="167" t="s">
        <v>157</v>
      </c>
      <c r="L26" s="165" t="s">
        <v>156</v>
      </c>
      <c r="M26" s="166" t="s">
        <v>159</v>
      </c>
    </row>
    <row r="27" spans="1:13" ht="28.5" customHeight="1" x14ac:dyDescent="0.25">
      <c r="H27" s="169"/>
      <c r="I27" s="164" t="s">
        <v>53</v>
      </c>
      <c r="J27" s="164" t="s">
        <v>50</v>
      </c>
      <c r="K27" s="164" t="s">
        <v>11</v>
      </c>
      <c r="L27" s="164" t="s">
        <v>51</v>
      </c>
      <c r="M27" s="164"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86" zoomScaleNormal="86" workbookViewId="0">
      <selection activeCell="J26" sqref="J26:J41"/>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40.5703125" style="62" customWidth="1"/>
    <col min="16" max="16" width="23.28515625" style="62" customWidth="1"/>
    <col min="17" max="17" width="89.85546875" style="62" customWidth="1"/>
    <col min="18" max="18" width="63.85546875" style="62" customWidth="1"/>
    <col min="19" max="19" width="42" style="62" customWidth="1"/>
    <col min="20" max="20" width="21" style="62" customWidth="1"/>
    <col min="21" max="21" width="19.42578125" style="65" customWidth="1"/>
    <col min="22" max="22" width="39"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276"/>
      <c r="B1" s="277"/>
      <c r="C1" s="282" t="s">
        <v>320</v>
      </c>
      <c r="D1" s="283"/>
      <c r="E1" s="283"/>
      <c r="F1" s="283"/>
      <c r="G1" s="283"/>
      <c r="H1" s="283"/>
      <c r="I1" s="283"/>
      <c r="J1" s="283"/>
      <c r="K1" s="283"/>
      <c r="L1" s="284"/>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78" t="str">
        <f>PORTADA!$D$5</f>
        <v>Aprendizaje institucional</v>
      </c>
      <c r="C2" s="279"/>
      <c r="D2" s="62"/>
      <c r="E2" s="329" t="s">
        <v>422</v>
      </c>
      <c r="F2" s="329"/>
      <c r="G2" s="329"/>
      <c r="H2" s="329"/>
      <c r="I2" s="329"/>
      <c r="J2" s="329"/>
      <c r="K2" s="329"/>
      <c r="L2" s="329"/>
      <c r="M2" s="62"/>
      <c r="N2" s="62"/>
      <c r="O2" s="59"/>
      <c r="Q2" s="62"/>
      <c r="R2" s="62"/>
      <c r="S2" s="59"/>
      <c r="T2" s="62"/>
      <c r="U2" s="62"/>
      <c r="V2" s="60"/>
      <c r="AQ2" s="62"/>
    </row>
    <row r="3" spans="1:43" s="63" customFormat="1" ht="43.5" customHeight="1" x14ac:dyDescent="0.25">
      <c r="A3" s="61" t="s">
        <v>674</v>
      </c>
      <c r="B3" s="278" t="str">
        <f>PORTADA!$D$7</f>
        <v>No aplica</v>
      </c>
      <c r="C3" s="279"/>
      <c r="D3" s="62"/>
      <c r="E3" s="330"/>
      <c r="F3" s="330"/>
      <c r="G3" s="330"/>
      <c r="H3" s="330"/>
      <c r="I3" s="330"/>
      <c r="J3" s="330"/>
      <c r="K3" s="330"/>
      <c r="L3" s="330"/>
      <c r="M3" s="62"/>
      <c r="N3" s="62"/>
      <c r="O3" s="59"/>
      <c r="Q3" s="62"/>
      <c r="R3" s="62"/>
      <c r="S3" s="59"/>
      <c r="T3" s="62"/>
      <c r="U3" s="62"/>
      <c r="V3" s="60"/>
      <c r="AQ3" s="62"/>
    </row>
    <row r="4" spans="1:43" s="63" customFormat="1" ht="69.75" customHeight="1" x14ac:dyDescent="0.25">
      <c r="A4" s="61" t="s">
        <v>438</v>
      </c>
      <c r="B4" s="278" t="str">
        <f>PORTADA!$D$10</f>
        <v>No aplica</v>
      </c>
      <c r="C4" s="279"/>
      <c r="D4" s="62"/>
      <c r="E4" s="330"/>
      <c r="F4" s="330"/>
      <c r="G4" s="330"/>
      <c r="H4" s="330"/>
      <c r="I4" s="330"/>
      <c r="J4" s="330"/>
      <c r="K4" s="330"/>
      <c r="L4" s="330"/>
      <c r="M4" s="62"/>
      <c r="N4" s="62"/>
      <c r="O4" s="59"/>
      <c r="Q4" s="62"/>
      <c r="R4" s="62"/>
      <c r="S4" s="59"/>
      <c r="T4" s="62"/>
      <c r="U4" s="62"/>
      <c r="V4" s="60"/>
      <c r="AQ4" s="62"/>
    </row>
    <row r="5" spans="1:43" s="63" customFormat="1" ht="12" customHeight="1" thickBot="1" x14ac:dyDescent="0.4">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291" t="s">
        <v>113</v>
      </c>
      <c r="B6" s="292"/>
      <c r="C6" s="292"/>
      <c r="D6" s="292"/>
      <c r="E6" s="292"/>
      <c r="F6" s="292"/>
      <c r="G6" s="292"/>
      <c r="H6" s="292"/>
      <c r="I6" s="293"/>
      <c r="J6" s="291" t="s">
        <v>315</v>
      </c>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3"/>
      <c r="AQ6" s="62"/>
    </row>
    <row r="7" spans="1:43" s="63" customFormat="1" ht="33.6" customHeight="1" x14ac:dyDescent="0.25">
      <c r="A7" s="307" t="s">
        <v>313</v>
      </c>
      <c r="B7" s="308"/>
      <c r="C7" s="308"/>
      <c r="D7" s="308"/>
      <c r="E7" s="304" t="s">
        <v>322</v>
      </c>
      <c r="F7" s="305"/>
      <c r="G7" s="305"/>
      <c r="H7" s="305"/>
      <c r="I7" s="306"/>
      <c r="J7" s="309" t="s">
        <v>316</v>
      </c>
      <c r="K7" s="310"/>
      <c r="L7" s="311"/>
      <c r="M7" s="312" t="s">
        <v>317</v>
      </c>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3"/>
      <c r="AQ7" s="62"/>
    </row>
    <row r="8" spans="1:43" s="63" customFormat="1" ht="82.5" customHeight="1" x14ac:dyDescent="0.25">
      <c r="A8" s="139" t="s">
        <v>351</v>
      </c>
      <c r="B8" s="140" t="s">
        <v>424</v>
      </c>
      <c r="C8" s="140" t="s">
        <v>352</v>
      </c>
      <c r="D8" s="140" t="s">
        <v>673</v>
      </c>
      <c r="E8" s="202" t="s">
        <v>663</v>
      </c>
      <c r="F8" s="285" t="s">
        <v>0</v>
      </c>
      <c r="G8" s="285" t="s">
        <v>150</v>
      </c>
      <c r="H8" s="287" t="s">
        <v>664</v>
      </c>
      <c r="I8" s="289" t="s">
        <v>151</v>
      </c>
      <c r="J8" s="294" t="s">
        <v>429</v>
      </c>
      <c r="K8" s="296" t="s">
        <v>132</v>
      </c>
      <c r="L8" s="308" t="s">
        <v>10</v>
      </c>
      <c r="M8" s="316" t="s">
        <v>222</v>
      </c>
      <c r="N8" s="316" t="s">
        <v>152</v>
      </c>
      <c r="O8" s="300" t="s">
        <v>668</v>
      </c>
      <c r="P8" s="300" t="s">
        <v>665</v>
      </c>
      <c r="Q8" s="300" t="s">
        <v>217</v>
      </c>
      <c r="R8" s="300" t="s">
        <v>420</v>
      </c>
      <c r="S8" s="300" t="s">
        <v>667</v>
      </c>
      <c r="T8" s="316" t="s">
        <v>87</v>
      </c>
      <c r="U8" s="300" t="s">
        <v>666</v>
      </c>
      <c r="V8" s="300" t="s">
        <v>669</v>
      </c>
      <c r="W8" s="314" t="s">
        <v>30</v>
      </c>
      <c r="X8" s="314" t="s">
        <v>34</v>
      </c>
      <c r="Y8" s="316" t="s">
        <v>35</v>
      </c>
      <c r="Z8" s="298" t="s">
        <v>39</v>
      </c>
      <c r="AA8" s="298" t="s">
        <v>40</v>
      </c>
      <c r="AB8" s="316" t="s">
        <v>36</v>
      </c>
      <c r="AC8" s="124" t="s">
        <v>326</v>
      </c>
      <c r="AD8" s="319" t="s">
        <v>218</v>
      </c>
      <c r="AE8" s="319" t="s">
        <v>219</v>
      </c>
      <c r="AF8" s="123" t="s">
        <v>94</v>
      </c>
      <c r="AG8" s="123" t="s">
        <v>95</v>
      </c>
      <c r="AH8" s="123" t="s">
        <v>42</v>
      </c>
      <c r="AI8" s="123" t="s">
        <v>43</v>
      </c>
      <c r="AJ8" s="123" t="s">
        <v>96</v>
      </c>
      <c r="AK8" s="123" t="s">
        <v>97</v>
      </c>
      <c r="AL8" s="321" t="s">
        <v>132</v>
      </c>
      <c r="AM8" s="321" t="s">
        <v>10</v>
      </c>
      <c r="AN8" s="321" t="s">
        <v>41</v>
      </c>
      <c r="AO8" s="325" t="s">
        <v>160</v>
      </c>
      <c r="AP8" s="323" t="s">
        <v>670</v>
      </c>
      <c r="AQ8" s="62"/>
    </row>
    <row r="9" spans="1:43" s="63" customFormat="1" ht="77.45" customHeight="1" thickBot="1" x14ac:dyDescent="0.3">
      <c r="A9" s="331"/>
      <c r="B9" s="318"/>
      <c r="C9" s="318"/>
      <c r="D9" s="318"/>
      <c r="E9" s="136"/>
      <c r="F9" s="286"/>
      <c r="G9" s="286"/>
      <c r="H9" s="288"/>
      <c r="I9" s="290"/>
      <c r="J9" s="295"/>
      <c r="K9" s="297"/>
      <c r="L9" s="318"/>
      <c r="M9" s="317"/>
      <c r="N9" s="317"/>
      <c r="O9" s="301"/>
      <c r="P9" s="301"/>
      <c r="Q9" s="301"/>
      <c r="R9" s="301"/>
      <c r="S9" s="301"/>
      <c r="T9" s="317"/>
      <c r="U9" s="301"/>
      <c r="V9" s="301"/>
      <c r="W9" s="315"/>
      <c r="X9" s="315"/>
      <c r="Y9" s="317"/>
      <c r="Z9" s="299"/>
      <c r="AA9" s="299"/>
      <c r="AB9" s="317"/>
      <c r="AC9" s="196"/>
      <c r="AD9" s="320"/>
      <c r="AE9" s="320"/>
      <c r="AF9" s="122"/>
      <c r="AG9" s="122"/>
      <c r="AH9" s="122"/>
      <c r="AI9" s="122"/>
      <c r="AJ9" s="122"/>
      <c r="AK9" s="122"/>
      <c r="AL9" s="322"/>
      <c r="AM9" s="322"/>
      <c r="AN9" s="322"/>
      <c r="AO9" s="326"/>
      <c r="AP9" s="324"/>
      <c r="AQ9" s="62"/>
    </row>
    <row r="10" spans="1:43" ht="57.75" customHeight="1" x14ac:dyDescent="0.25">
      <c r="A10" s="258" t="s">
        <v>365</v>
      </c>
      <c r="B10" s="280" t="s">
        <v>713</v>
      </c>
      <c r="C10" s="258" t="s">
        <v>368</v>
      </c>
      <c r="D10" s="280" t="s">
        <v>714</v>
      </c>
      <c r="E10" s="273" t="s">
        <v>715</v>
      </c>
      <c r="F10" s="260" t="s">
        <v>15</v>
      </c>
      <c r="G10" s="120" t="s">
        <v>117</v>
      </c>
      <c r="H10" s="275" t="s">
        <v>13</v>
      </c>
      <c r="I10" s="302" t="s">
        <v>279</v>
      </c>
      <c r="J10" s="269" t="s">
        <v>716</v>
      </c>
      <c r="K10" s="303" t="str">
        <f>'AYUDA PROBABILIDAD'!V5</f>
        <v>Improbable</v>
      </c>
      <c r="L10" s="264" t="str">
        <f>'AYUDA IMPACTO'!S5</f>
        <v>Moderado</v>
      </c>
      <c r="M10" s="264" t="str">
        <f>IFERROR(VLOOKUP(K10,DATOS!$H$22:$M$26,MATCH(L10,DATOS!$I$27:$M$27,0)+1,0),"")</f>
        <v>Moderada</v>
      </c>
      <c r="N10" s="204" t="s">
        <v>439</v>
      </c>
      <c r="O10" s="126" t="s">
        <v>718</v>
      </c>
      <c r="P10" s="133" t="s">
        <v>21</v>
      </c>
      <c r="Q10" s="213" t="s">
        <v>721</v>
      </c>
      <c r="R10" s="213" t="s">
        <v>722</v>
      </c>
      <c r="S10" s="213" t="s">
        <v>723</v>
      </c>
      <c r="T10" s="252"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133" t="s">
        <v>78</v>
      </c>
      <c r="V10" s="213" t="s">
        <v>733</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68">
        <f>AVERAGE(Z10:Z25)</f>
        <v>100</v>
      </c>
      <c r="AB10" s="268" t="str">
        <f>IFERROR(IF(AA10&gt;=80,"Fuerte",IF(AA10&gt;=50,"Moderado",IF(AA10&lt;50,"Débil",""))),"")</f>
        <v>Fuerte</v>
      </c>
      <c r="AC10" s="253" t="str">
        <f>IF(AB10="Débil","EL RIESGO SE PUEDE ESTAR MATERIALIZANDO","")</f>
        <v/>
      </c>
      <c r="AD10" s="257" t="s">
        <v>46</v>
      </c>
      <c r="AE10" s="257" t="s">
        <v>46</v>
      </c>
      <c r="AF10" s="268">
        <f>LOOKUP(K10,DATOS!$J$15:$J$19,DATOS!$I$15:$I$19)</f>
        <v>2</v>
      </c>
      <c r="AG10" s="268">
        <f>LOOKUP(L10,DATOS!$L$15:$L$19,DATOS!$K$15:$K$19)</f>
        <v>3</v>
      </c>
      <c r="AH10" s="268"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68"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68">
        <f>IFERROR(IF(AF10-AH10&lt;1,1,AF10-AH10),AF10)</f>
        <v>1</v>
      </c>
      <c r="AK10" s="268">
        <f>IFERROR(IF(AG10-AI10&lt;1,1,AG10-AI10),AG10)</f>
        <v>1</v>
      </c>
      <c r="AL10" s="267" t="str">
        <f>IFERROR(LOOKUP(AJ10,DATOS!$I$3:$I$7,DATOS!$J$3:$J$7),0)</f>
        <v>Rara vez</v>
      </c>
      <c r="AM10" s="264" t="str">
        <f>IFERROR(LOOKUP(AK10,DATOS!$K$3:$K$7,DATOS!$L$3:$L$7),0)</f>
        <v>Insignificante</v>
      </c>
      <c r="AN10" s="264" t="str">
        <f>IFERROR(VLOOKUP(AL10,DATOS!$H$22:$M$26,MATCH(AM10,DATOS!$I$27:$M$27,0)+1,0),"")</f>
        <v>Baja</v>
      </c>
      <c r="AO10" s="268"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3" t="s">
        <v>307</v>
      </c>
      <c r="AQ10" s="62"/>
    </row>
    <row r="11" spans="1:43" ht="57.75" customHeight="1" x14ac:dyDescent="0.25">
      <c r="A11" s="251"/>
      <c r="B11" s="281"/>
      <c r="C11" s="251"/>
      <c r="D11" s="281"/>
      <c r="E11" s="273"/>
      <c r="F11" s="257"/>
      <c r="G11" s="5" t="s">
        <v>180</v>
      </c>
      <c r="H11" s="261"/>
      <c r="I11" s="262"/>
      <c r="J11" s="263"/>
      <c r="K11" s="256"/>
      <c r="L11" s="255"/>
      <c r="M11" s="255"/>
      <c r="N11" s="205" t="s">
        <v>440</v>
      </c>
      <c r="O11" s="126" t="s">
        <v>719</v>
      </c>
      <c r="P11" s="210" t="s">
        <v>29</v>
      </c>
      <c r="Q11" s="126" t="s">
        <v>724</v>
      </c>
      <c r="R11" s="126" t="s">
        <v>725</v>
      </c>
      <c r="S11" s="213" t="s">
        <v>726</v>
      </c>
      <c r="T11" s="249"/>
      <c r="U11" s="210" t="s">
        <v>78</v>
      </c>
      <c r="V11" s="213" t="s">
        <v>733</v>
      </c>
      <c r="W11" s="71" t="str">
        <f>IF('EV DISENO CONTROLES'!Y9="","",IF('EV DISENO CONTROLES'!$Y9&gt;=96,"Fuerte",IF('EV DISENO CONTROLES'!Y9&gt;=86,"Moderado",IF('EV DISENO CONTROLES'!Y9&gt;=0,"Débil",""))))</f>
        <v>Fuerte</v>
      </c>
      <c r="X11" s="71" t="str">
        <f>'EV EJECUCION CONTROLES'!$J7</f>
        <v>Fuerte</v>
      </c>
      <c r="Y11" s="71" t="str">
        <f t="shared" si="0"/>
        <v>Fuerte</v>
      </c>
      <c r="Z11" s="71">
        <f t="shared" si="1"/>
        <v>100</v>
      </c>
      <c r="AA11" s="249"/>
      <c r="AB11" s="249"/>
      <c r="AC11" s="253"/>
      <c r="AD11" s="257"/>
      <c r="AE11" s="257"/>
      <c r="AF11" s="249"/>
      <c r="AG11" s="249"/>
      <c r="AH11" s="249"/>
      <c r="AI11" s="249"/>
      <c r="AJ11" s="249"/>
      <c r="AK11" s="249"/>
      <c r="AL11" s="254"/>
      <c r="AM11" s="255"/>
      <c r="AN11" s="255"/>
      <c r="AO11" s="249"/>
      <c r="AP11" s="247"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57.75" customHeight="1" x14ac:dyDescent="0.25">
      <c r="A12" s="250"/>
      <c r="B12" s="250"/>
      <c r="C12" s="250"/>
      <c r="D12" s="250"/>
      <c r="E12" s="273"/>
      <c r="F12" s="257"/>
      <c r="G12" s="5"/>
      <c r="H12" s="261"/>
      <c r="I12" s="262"/>
      <c r="J12" s="263"/>
      <c r="K12" s="256"/>
      <c r="L12" s="255"/>
      <c r="M12" s="255"/>
      <c r="N12" s="205" t="s">
        <v>441</v>
      </c>
      <c r="O12" s="126"/>
      <c r="P12" s="210"/>
      <c r="Q12" s="126"/>
      <c r="R12" s="126"/>
      <c r="S12" s="126"/>
      <c r="T12" s="252"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210"/>
      <c r="V12" s="126"/>
      <c r="W12" s="71" t="str">
        <f>IF('EV DISENO CONTROLES'!Y10="","",IF('EV DISENO CONTROLES'!$Y10&gt;=96,"Fuerte",IF('EV DISENO CONTROLES'!Y10&gt;=86,"Moderado",IF('EV DISENO CONTROLES'!Y10&gt;=0,"Débil",""))))</f>
        <v/>
      </c>
      <c r="X12" s="71">
        <f>'EV EJECUCION CONTROLES'!$J8</f>
        <v>0</v>
      </c>
      <c r="Y12" s="71" t="str">
        <f t="shared" si="0"/>
        <v/>
      </c>
      <c r="Z12" s="71" t="str">
        <f t="shared" si="1"/>
        <v/>
      </c>
      <c r="AA12" s="249"/>
      <c r="AB12" s="249"/>
      <c r="AC12" s="253" t="str">
        <f>IF(AB10="Débil","Consulte fuentes como cambios en el sistema integrado de gestión, indicadores de gestión, informes de auditorías, mapas de riesgos, encuestas de percepción y satisfacción, PQRSD, revisión por la Dirección y salidas no conformes","")</f>
        <v/>
      </c>
      <c r="AD12" s="257"/>
      <c r="AE12" s="257"/>
      <c r="AF12" s="249"/>
      <c r="AG12" s="249"/>
      <c r="AH12" s="249"/>
      <c r="AI12" s="249"/>
      <c r="AJ12" s="249"/>
      <c r="AK12" s="249"/>
      <c r="AL12" s="254"/>
      <c r="AM12" s="255"/>
      <c r="AN12" s="255"/>
      <c r="AO12" s="249"/>
      <c r="AP12" s="247"/>
    </row>
    <row r="13" spans="1:43" ht="45" customHeight="1" x14ac:dyDescent="0.25">
      <c r="A13" s="251"/>
      <c r="B13" s="251"/>
      <c r="C13" s="251"/>
      <c r="D13" s="251"/>
      <c r="E13" s="273"/>
      <c r="F13" s="257"/>
      <c r="G13" s="5"/>
      <c r="H13" s="261"/>
      <c r="I13" s="262"/>
      <c r="J13" s="263"/>
      <c r="K13" s="256"/>
      <c r="L13" s="255"/>
      <c r="M13" s="255"/>
      <c r="N13" s="205" t="s">
        <v>442</v>
      </c>
      <c r="O13" s="126"/>
      <c r="P13" s="210"/>
      <c r="Q13" s="126"/>
      <c r="R13" s="126"/>
      <c r="S13" s="126"/>
      <c r="T13" s="249"/>
      <c r="U13" s="210"/>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49"/>
      <c r="AB13" s="249"/>
      <c r="AC13" s="253"/>
      <c r="AD13" s="257"/>
      <c r="AE13" s="257"/>
      <c r="AF13" s="249"/>
      <c r="AG13" s="249"/>
      <c r="AH13" s="249"/>
      <c r="AI13" s="249"/>
      <c r="AJ13" s="249"/>
      <c r="AK13" s="249"/>
      <c r="AL13" s="254"/>
      <c r="AM13" s="255"/>
      <c r="AN13" s="255"/>
      <c r="AO13" s="249"/>
      <c r="AP13" s="248"/>
    </row>
    <row r="14" spans="1:43" ht="45" customHeight="1" x14ac:dyDescent="0.25">
      <c r="A14" s="250"/>
      <c r="B14" s="250"/>
      <c r="C14" s="250"/>
      <c r="D14" s="250"/>
      <c r="E14" s="273"/>
      <c r="F14" s="257"/>
      <c r="G14" s="5"/>
      <c r="H14" s="261"/>
      <c r="I14" s="262"/>
      <c r="J14" s="263"/>
      <c r="K14" s="256"/>
      <c r="L14" s="255"/>
      <c r="M14" s="255"/>
      <c r="N14" s="205" t="s">
        <v>443</v>
      </c>
      <c r="O14" s="126"/>
      <c r="P14" s="134"/>
      <c r="Q14" s="126"/>
      <c r="R14" s="126"/>
      <c r="S14" s="126"/>
      <c r="T14" s="252"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134"/>
      <c r="V14" s="126"/>
      <c r="W14" s="71" t="str">
        <f>IF('EV DISENO CONTROLES'!Y12="","",IF('EV DISENO CONTROLES'!$Y12&gt;=96,"Fuerte",IF('EV DISENO CONTROLES'!Y12&gt;=86,"Moderado",IF('EV DISENO CONTROLES'!Y12&gt;=0,"Débil",""))))</f>
        <v/>
      </c>
      <c r="X14" s="71">
        <f>'EV EJECUCION CONTROLES'!$J10</f>
        <v>0</v>
      </c>
      <c r="Y14" s="71" t="str">
        <f t="shared" si="0"/>
        <v/>
      </c>
      <c r="Z14" s="71" t="str">
        <f t="shared" si="1"/>
        <v/>
      </c>
      <c r="AA14" s="249"/>
      <c r="AB14" s="249"/>
      <c r="AC14" s="253"/>
      <c r="AD14" s="257"/>
      <c r="AE14" s="257"/>
      <c r="AF14" s="249"/>
      <c r="AG14" s="249"/>
      <c r="AH14" s="249"/>
      <c r="AI14" s="249"/>
      <c r="AJ14" s="249"/>
      <c r="AK14" s="249"/>
      <c r="AL14" s="254"/>
      <c r="AM14" s="255"/>
      <c r="AN14" s="255"/>
      <c r="AO14" s="249"/>
      <c r="AP14" s="248"/>
    </row>
    <row r="15" spans="1:43" ht="45" customHeight="1" x14ac:dyDescent="0.25">
      <c r="A15" s="251"/>
      <c r="B15" s="251"/>
      <c r="C15" s="251"/>
      <c r="D15" s="251"/>
      <c r="E15" s="273"/>
      <c r="F15" s="257"/>
      <c r="G15" s="5"/>
      <c r="H15" s="261"/>
      <c r="I15" s="262"/>
      <c r="J15" s="263"/>
      <c r="K15" s="256"/>
      <c r="L15" s="255"/>
      <c r="M15" s="255"/>
      <c r="N15" s="205" t="s">
        <v>444</v>
      </c>
      <c r="O15" s="126"/>
      <c r="P15" s="134"/>
      <c r="Q15" s="126"/>
      <c r="R15" s="126"/>
      <c r="S15" s="126"/>
      <c r="T15" s="249"/>
      <c r="U15" s="134"/>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49"/>
      <c r="AB15" s="249"/>
      <c r="AC15" s="253" t="str">
        <f>IF(AB10="Débil","Establezca acciones preventivas en un plan de tratamiento","")</f>
        <v/>
      </c>
      <c r="AD15" s="257"/>
      <c r="AE15" s="257"/>
      <c r="AF15" s="249"/>
      <c r="AG15" s="249"/>
      <c r="AH15" s="249"/>
      <c r="AI15" s="249"/>
      <c r="AJ15" s="249"/>
      <c r="AK15" s="249"/>
      <c r="AL15" s="254"/>
      <c r="AM15" s="255"/>
      <c r="AN15" s="255"/>
      <c r="AO15" s="249"/>
      <c r="AP15" s="248"/>
    </row>
    <row r="16" spans="1:43" ht="45" customHeight="1" x14ac:dyDescent="0.25">
      <c r="A16" s="250"/>
      <c r="B16" s="250"/>
      <c r="C16" s="250"/>
      <c r="D16" s="250"/>
      <c r="E16" s="273"/>
      <c r="F16" s="257"/>
      <c r="G16" s="5"/>
      <c r="H16" s="261"/>
      <c r="I16" s="262"/>
      <c r="J16" s="263"/>
      <c r="K16" s="256"/>
      <c r="L16" s="255"/>
      <c r="M16" s="255"/>
      <c r="N16" s="205" t="s">
        <v>445</v>
      </c>
      <c r="O16" s="126"/>
      <c r="P16" s="134"/>
      <c r="Q16" s="126"/>
      <c r="R16" s="126"/>
      <c r="S16" s="126"/>
      <c r="T16" s="252"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134"/>
      <c r="V16" s="126"/>
      <c r="W16" s="71" t="str">
        <f>IF('EV DISENO CONTROLES'!Y14="","",IF('EV DISENO CONTROLES'!$Y14&gt;=96,"Fuerte",IF('EV DISENO CONTROLES'!Y14&gt;=86,"Moderado",IF('EV DISENO CONTROLES'!Y14&gt;=0,"Débil",""))))</f>
        <v/>
      </c>
      <c r="X16" s="71">
        <f>'EV EJECUCION CONTROLES'!$J12</f>
        <v>0</v>
      </c>
      <c r="Y16" s="71" t="str">
        <f t="shared" si="0"/>
        <v/>
      </c>
      <c r="Z16" s="71" t="str">
        <f t="shared" si="1"/>
        <v/>
      </c>
      <c r="AA16" s="249"/>
      <c r="AB16" s="249"/>
      <c r="AC16" s="253"/>
      <c r="AD16" s="257"/>
      <c r="AE16" s="257"/>
      <c r="AF16" s="249"/>
      <c r="AG16" s="249"/>
      <c r="AH16" s="249"/>
      <c r="AI16" s="249"/>
      <c r="AJ16" s="249"/>
      <c r="AK16" s="249"/>
      <c r="AL16" s="254"/>
      <c r="AM16" s="255"/>
      <c r="AN16" s="255"/>
      <c r="AO16" s="249"/>
      <c r="AP16" s="248"/>
    </row>
    <row r="17" spans="1:42" ht="45" customHeight="1" x14ac:dyDescent="0.25">
      <c r="A17" s="251"/>
      <c r="B17" s="251"/>
      <c r="C17" s="251"/>
      <c r="D17" s="251"/>
      <c r="E17" s="273"/>
      <c r="F17" s="257"/>
      <c r="G17" s="5"/>
      <c r="H17" s="261"/>
      <c r="I17" s="262"/>
      <c r="J17" s="263"/>
      <c r="K17" s="256"/>
      <c r="L17" s="255"/>
      <c r="M17" s="255"/>
      <c r="N17" s="205" t="s">
        <v>446</v>
      </c>
      <c r="O17" s="126"/>
      <c r="P17" s="134"/>
      <c r="Q17" s="126"/>
      <c r="R17" s="126"/>
      <c r="S17" s="126"/>
      <c r="T17" s="249"/>
      <c r="U17" s="134"/>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49"/>
      <c r="AB17" s="249"/>
      <c r="AC17" s="253"/>
      <c r="AD17" s="257"/>
      <c r="AE17" s="257"/>
      <c r="AF17" s="249"/>
      <c r="AG17" s="249"/>
      <c r="AH17" s="249"/>
      <c r="AI17" s="249"/>
      <c r="AJ17" s="249"/>
      <c r="AK17" s="249"/>
      <c r="AL17" s="254"/>
      <c r="AM17" s="255"/>
      <c r="AN17" s="255"/>
      <c r="AO17" s="249"/>
      <c r="AP17" s="203"/>
    </row>
    <row r="18" spans="1:42" ht="45" customHeight="1" x14ac:dyDescent="0.25">
      <c r="A18" s="250"/>
      <c r="B18" s="250"/>
      <c r="C18" s="250"/>
      <c r="D18" s="250"/>
      <c r="E18" s="273"/>
      <c r="F18" s="257"/>
      <c r="G18" s="5"/>
      <c r="H18" s="261"/>
      <c r="I18" s="262"/>
      <c r="J18" s="263"/>
      <c r="K18" s="256"/>
      <c r="L18" s="255"/>
      <c r="M18" s="255"/>
      <c r="N18" s="205" t="s">
        <v>447</v>
      </c>
      <c r="O18" s="126"/>
      <c r="P18" s="134"/>
      <c r="Q18" s="126"/>
      <c r="R18" s="126"/>
      <c r="S18" s="126"/>
      <c r="T18" s="252"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134"/>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49"/>
      <c r="AB18" s="249"/>
      <c r="AC18" s="201"/>
      <c r="AD18" s="257"/>
      <c r="AE18" s="257"/>
      <c r="AF18" s="249"/>
      <c r="AG18" s="249"/>
      <c r="AH18" s="249"/>
      <c r="AI18" s="249"/>
      <c r="AJ18" s="249"/>
      <c r="AK18" s="249"/>
      <c r="AL18" s="254"/>
      <c r="AM18" s="255"/>
      <c r="AN18" s="255"/>
      <c r="AO18" s="249"/>
      <c r="AP18" s="247"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5">
      <c r="A19" s="251"/>
      <c r="B19" s="251"/>
      <c r="C19" s="251"/>
      <c r="D19" s="251"/>
      <c r="E19" s="273"/>
      <c r="F19" s="257"/>
      <c r="G19" s="5"/>
      <c r="H19" s="261"/>
      <c r="I19" s="262"/>
      <c r="J19" s="263"/>
      <c r="K19" s="256"/>
      <c r="L19" s="255"/>
      <c r="M19" s="255"/>
      <c r="N19" s="205" t="s">
        <v>448</v>
      </c>
      <c r="O19" s="126"/>
      <c r="P19" s="134"/>
      <c r="Q19" s="126"/>
      <c r="R19" s="126"/>
      <c r="S19" s="126"/>
      <c r="T19" s="249"/>
      <c r="U19" s="134"/>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49"/>
      <c r="AB19" s="249"/>
      <c r="AC19" s="201"/>
      <c r="AD19" s="257"/>
      <c r="AE19" s="257"/>
      <c r="AF19" s="249"/>
      <c r="AG19" s="249"/>
      <c r="AH19" s="249"/>
      <c r="AI19" s="249"/>
      <c r="AJ19" s="249"/>
      <c r="AK19" s="249"/>
      <c r="AL19" s="254"/>
      <c r="AM19" s="255"/>
      <c r="AN19" s="255"/>
      <c r="AO19" s="249"/>
      <c r="AP19" s="247"/>
    </row>
    <row r="20" spans="1:42" ht="45" customHeight="1" x14ac:dyDescent="0.25">
      <c r="A20" s="250"/>
      <c r="B20" s="250"/>
      <c r="C20" s="250"/>
      <c r="D20" s="250"/>
      <c r="E20" s="273"/>
      <c r="F20" s="257"/>
      <c r="G20" s="5"/>
      <c r="H20" s="261"/>
      <c r="I20" s="262"/>
      <c r="J20" s="263"/>
      <c r="K20" s="256"/>
      <c r="L20" s="255"/>
      <c r="M20" s="255"/>
      <c r="N20" s="205" t="s">
        <v>449</v>
      </c>
      <c r="O20" s="126"/>
      <c r="P20" s="134"/>
      <c r="Q20" s="126"/>
      <c r="R20" s="126"/>
      <c r="S20" s="126"/>
      <c r="T20" s="252"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134"/>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49"/>
      <c r="AB20" s="249"/>
      <c r="AC20" s="201"/>
      <c r="AD20" s="257"/>
      <c r="AE20" s="257"/>
      <c r="AF20" s="249"/>
      <c r="AG20" s="249"/>
      <c r="AH20" s="249"/>
      <c r="AI20" s="249"/>
      <c r="AJ20" s="249"/>
      <c r="AK20" s="249"/>
      <c r="AL20" s="254"/>
      <c r="AM20" s="255"/>
      <c r="AN20" s="255"/>
      <c r="AO20" s="249"/>
      <c r="AP20" s="247"/>
    </row>
    <row r="21" spans="1:42" ht="45" customHeight="1" x14ac:dyDescent="0.25">
      <c r="A21" s="251"/>
      <c r="B21" s="251"/>
      <c r="C21" s="251"/>
      <c r="D21" s="251"/>
      <c r="E21" s="273"/>
      <c r="F21" s="257"/>
      <c r="G21" s="5"/>
      <c r="H21" s="261"/>
      <c r="I21" s="262"/>
      <c r="J21" s="263"/>
      <c r="K21" s="256"/>
      <c r="L21" s="255"/>
      <c r="M21" s="255"/>
      <c r="N21" s="205" t="s">
        <v>450</v>
      </c>
      <c r="O21" s="126"/>
      <c r="P21" s="134"/>
      <c r="Q21" s="126"/>
      <c r="R21" s="126"/>
      <c r="S21" s="126"/>
      <c r="T21" s="249"/>
      <c r="U21" s="134"/>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49"/>
      <c r="AB21" s="249"/>
      <c r="AC21" s="201"/>
      <c r="AD21" s="257"/>
      <c r="AE21" s="257"/>
      <c r="AF21" s="249"/>
      <c r="AG21" s="249"/>
      <c r="AH21" s="249"/>
      <c r="AI21" s="249"/>
      <c r="AJ21" s="249"/>
      <c r="AK21" s="249"/>
      <c r="AL21" s="254"/>
      <c r="AM21" s="255"/>
      <c r="AN21" s="255"/>
      <c r="AO21" s="249"/>
      <c r="AP21" s="247"/>
    </row>
    <row r="22" spans="1:42" ht="45" customHeight="1" x14ac:dyDescent="0.25">
      <c r="A22" s="250"/>
      <c r="B22" s="250"/>
      <c r="C22" s="250"/>
      <c r="D22" s="250"/>
      <c r="E22" s="273"/>
      <c r="F22" s="257"/>
      <c r="G22" s="5"/>
      <c r="H22" s="261"/>
      <c r="I22" s="262"/>
      <c r="J22" s="263"/>
      <c r="K22" s="256"/>
      <c r="L22" s="255"/>
      <c r="M22" s="255"/>
      <c r="N22" s="205" t="s">
        <v>451</v>
      </c>
      <c r="O22" s="126"/>
      <c r="P22" s="134"/>
      <c r="Q22" s="126"/>
      <c r="R22" s="126"/>
      <c r="S22" s="126"/>
      <c r="T22" s="252"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4"/>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49"/>
      <c r="AB22" s="249"/>
      <c r="AC22" s="129"/>
      <c r="AD22" s="257"/>
      <c r="AE22" s="257"/>
      <c r="AF22" s="249"/>
      <c r="AG22" s="249"/>
      <c r="AH22" s="249"/>
      <c r="AI22" s="249"/>
      <c r="AJ22" s="249"/>
      <c r="AK22" s="249"/>
      <c r="AL22" s="254"/>
      <c r="AM22" s="255"/>
      <c r="AN22" s="255"/>
      <c r="AO22" s="249"/>
      <c r="AP22" s="247"/>
    </row>
    <row r="23" spans="1:42" ht="45" customHeight="1" x14ac:dyDescent="0.25">
      <c r="A23" s="251"/>
      <c r="B23" s="251"/>
      <c r="C23" s="251"/>
      <c r="D23" s="251"/>
      <c r="E23" s="273"/>
      <c r="F23" s="257"/>
      <c r="G23" s="5"/>
      <c r="H23" s="261"/>
      <c r="I23" s="262"/>
      <c r="J23" s="263"/>
      <c r="K23" s="256"/>
      <c r="L23" s="255"/>
      <c r="M23" s="255"/>
      <c r="N23" s="205" t="s">
        <v>452</v>
      </c>
      <c r="O23" s="126"/>
      <c r="P23" s="134"/>
      <c r="Q23" s="126"/>
      <c r="R23" s="126"/>
      <c r="S23" s="126"/>
      <c r="T23" s="249"/>
      <c r="U23" s="134"/>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49"/>
      <c r="AB23" s="249"/>
      <c r="AC23" s="129"/>
      <c r="AD23" s="257"/>
      <c r="AE23" s="257"/>
      <c r="AF23" s="249"/>
      <c r="AG23" s="249"/>
      <c r="AH23" s="249"/>
      <c r="AI23" s="249"/>
      <c r="AJ23" s="249"/>
      <c r="AK23" s="249"/>
      <c r="AL23" s="254"/>
      <c r="AM23" s="255"/>
      <c r="AN23" s="255"/>
      <c r="AO23" s="249"/>
      <c r="AP23" s="247"/>
    </row>
    <row r="24" spans="1:42" ht="45" customHeight="1" x14ac:dyDescent="0.25">
      <c r="A24" s="250"/>
      <c r="B24" s="250"/>
      <c r="C24" s="250"/>
      <c r="D24" s="250"/>
      <c r="E24" s="273"/>
      <c r="F24" s="257"/>
      <c r="G24" s="5"/>
      <c r="H24" s="261"/>
      <c r="I24" s="262"/>
      <c r="J24" s="263"/>
      <c r="K24" s="256"/>
      <c r="L24" s="255"/>
      <c r="M24" s="255"/>
      <c r="N24" s="205" t="s">
        <v>453</v>
      </c>
      <c r="O24" s="126"/>
      <c r="P24" s="134"/>
      <c r="Q24" s="126"/>
      <c r="R24" s="126"/>
      <c r="S24" s="126"/>
      <c r="T24" s="252"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4"/>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49"/>
      <c r="AB24" s="249"/>
      <c r="AC24" s="129"/>
      <c r="AD24" s="257"/>
      <c r="AE24" s="257"/>
      <c r="AF24" s="249"/>
      <c r="AG24" s="249"/>
      <c r="AH24" s="249"/>
      <c r="AI24" s="249"/>
      <c r="AJ24" s="249"/>
      <c r="AK24" s="249"/>
      <c r="AL24" s="254"/>
      <c r="AM24" s="255"/>
      <c r="AN24" s="255"/>
      <c r="AO24" s="249"/>
      <c r="AP24" s="247"/>
    </row>
    <row r="25" spans="1:42" ht="45" customHeight="1" x14ac:dyDescent="0.25">
      <c r="A25" s="251"/>
      <c r="B25" s="251"/>
      <c r="C25" s="251"/>
      <c r="D25" s="251"/>
      <c r="E25" s="274"/>
      <c r="F25" s="257"/>
      <c r="G25" s="5"/>
      <c r="H25" s="261"/>
      <c r="I25" s="262"/>
      <c r="J25" s="263"/>
      <c r="K25" s="256"/>
      <c r="L25" s="255"/>
      <c r="M25" s="255"/>
      <c r="N25" s="205" t="s">
        <v>454</v>
      </c>
      <c r="O25" s="126"/>
      <c r="P25" s="134"/>
      <c r="Q25" s="126"/>
      <c r="R25" s="126"/>
      <c r="S25" s="126"/>
      <c r="T25" s="249"/>
      <c r="U25" s="134"/>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49"/>
      <c r="AB25" s="249"/>
      <c r="AC25" s="130"/>
      <c r="AD25" s="257"/>
      <c r="AE25" s="257"/>
      <c r="AF25" s="249"/>
      <c r="AG25" s="249"/>
      <c r="AH25" s="249"/>
      <c r="AI25" s="249"/>
      <c r="AJ25" s="249"/>
      <c r="AK25" s="249"/>
      <c r="AL25" s="254"/>
      <c r="AM25" s="255"/>
      <c r="AN25" s="255"/>
      <c r="AO25" s="249"/>
      <c r="AP25" s="247"/>
    </row>
    <row r="26" spans="1:42" ht="49.5" customHeight="1" x14ac:dyDescent="0.25">
      <c r="A26" s="250" t="s">
        <v>365</v>
      </c>
      <c r="B26" s="280" t="s">
        <v>713</v>
      </c>
      <c r="C26" s="258" t="s">
        <v>368</v>
      </c>
      <c r="D26" s="280" t="s">
        <v>735</v>
      </c>
      <c r="E26" s="272" t="s">
        <v>736</v>
      </c>
      <c r="F26" s="257" t="s">
        <v>15</v>
      </c>
      <c r="G26" s="5"/>
      <c r="H26" s="261" t="s">
        <v>13</v>
      </c>
      <c r="I26" s="262" t="s">
        <v>280</v>
      </c>
      <c r="J26" s="263" t="s">
        <v>738</v>
      </c>
      <c r="K26" s="256" t="str">
        <f>'AYUDA PROBABILIDAD'!V6</f>
        <v>Improbable</v>
      </c>
      <c r="L26" s="255" t="str">
        <f>'AYUDA IMPACTO'!S6</f>
        <v>Moderado</v>
      </c>
      <c r="M26" s="255" t="str">
        <f>IFERROR(VLOOKUP(K26,DATOS!$H$22:$M$26,MATCH(L26,DATOS!$I$27:$M$27,0)+1,0),"")</f>
        <v>Moderada</v>
      </c>
      <c r="N26" s="204" t="s">
        <v>455</v>
      </c>
      <c r="O26" s="126" t="s">
        <v>718</v>
      </c>
      <c r="P26" s="134" t="s">
        <v>25</v>
      </c>
      <c r="Q26" s="126" t="s">
        <v>727</v>
      </c>
      <c r="R26" s="126" t="s">
        <v>728</v>
      </c>
      <c r="S26" s="126" t="s">
        <v>729</v>
      </c>
      <c r="T26" s="252"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214" t="s">
        <v>78</v>
      </c>
      <c r="V26" s="213" t="s">
        <v>734</v>
      </c>
      <c r="W26" s="71" t="str">
        <f>IF('EV DISENO CONTROLES'!Y24="","",IF('EV DISENO CONTROLES'!$Y24&gt;=96,"Fuerte",IF('EV DISENO CONTROLES'!Y24&gt;=86,"Moderado",IF('EV DISENO CONTROLES'!Y24&gt;=0,"Débil",""))))</f>
        <v>Moderado</v>
      </c>
      <c r="X26" s="71" t="str">
        <f>'EV EJECUCION CONTROLES'!$J22</f>
        <v>Fuerte</v>
      </c>
      <c r="Y26" s="71" t="str">
        <f t="shared" si="0"/>
        <v>Moderado</v>
      </c>
      <c r="Z26" s="71">
        <f t="shared" si="1"/>
        <v>50</v>
      </c>
      <c r="AA26" s="249">
        <f>AVERAGE(Z26:Z41)</f>
        <v>75</v>
      </c>
      <c r="AB26" s="249" t="str">
        <f>IFERROR(IF(AA26&gt;=80,"Fuerte",IF(AA26&gt;=50,"Moderado",IF(AA26&lt;50,"Débil",""))),"")</f>
        <v>Moderado</v>
      </c>
      <c r="AC26" s="253" t="str">
        <f>IF(AB26="Débil","EL RIESGO SE PUEDE ESTAR MATERIALIZANDO","")</f>
        <v/>
      </c>
      <c r="AD26" s="257" t="s">
        <v>46</v>
      </c>
      <c r="AE26" s="257" t="s">
        <v>46</v>
      </c>
      <c r="AF26" s="249">
        <f>LOOKUP(K26,DATOS!$J$15:$J$19,DATOS!$I$15:$I$19)</f>
        <v>2</v>
      </c>
      <c r="AG26" s="249">
        <f>LOOKUP(L26,DATOS!$L$15:$L$19,DATOS!$K$15:$K$19)</f>
        <v>3</v>
      </c>
      <c r="AH26" s="249"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1</v>
      </c>
      <c r="AI26" s="249"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1</v>
      </c>
      <c r="AJ26" s="249">
        <f>IFERROR(IF(AF26-AH26&lt;1,1,AF26-AH26),AF26)</f>
        <v>1</v>
      </c>
      <c r="AK26" s="249">
        <f>IFERROR(IF(AG26-AI26&lt;1,1,AG26-AI26),AG26)</f>
        <v>2</v>
      </c>
      <c r="AL26" s="254" t="str">
        <f>IFERROR(LOOKUP(AJ26,DATOS!$I$3:$I$7,DATOS!$J$3:$J$7),0)</f>
        <v>Rara vez</v>
      </c>
      <c r="AM26" s="255" t="str">
        <f>IFERROR(LOOKUP(AK26,DATOS!$K$3:$K$7,DATOS!$L$3:$L$7),0)</f>
        <v>Menor</v>
      </c>
      <c r="AN26" s="265" t="str">
        <f>IFERROR(VLOOKUP(AL26,DATOS!$H$22:$M$26,MATCH(AM26,DATOS!$I$27:$M$27,0)+1,0),"")</f>
        <v>Baja</v>
      </c>
      <c r="AO26" s="249"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26" s="203" t="s">
        <v>307</v>
      </c>
    </row>
    <row r="27" spans="1:42" ht="49.5" customHeight="1" x14ac:dyDescent="0.25">
      <c r="A27" s="251"/>
      <c r="B27" s="281"/>
      <c r="C27" s="251"/>
      <c r="D27" s="281"/>
      <c r="E27" s="273"/>
      <c r="F27" s="257"/>
      <c r="G27" s="5"/>
      <c r="H27" s="261"/>
      <c r="I27" s="262"/>
      <c r="J27" s="263"/>
      <c r="K27" s="256"/>
      <c r="L27" s="255"/>
      <c r="M27" s="255"/>
      <c r="N27" s="205" t="s">
        <v>456</v>
      </c>
      <c r="O27" s="126" t="s">
        <v>720</v>
      </c>
      <c r="P27" s="134" t="s">
        <v>149</v>
      </c>
      <c r="Q27" s="126" t="s">
        <v>730</v>
      </c>
      <c r="R27" s="126" t="s">
        <v>731</v>
      </c>
      <c r="S27" s="126" t="s">
        <v>732</v>
      </c>
      <c r="T27" s="249"/>
      <c r="U27" s="214" t="s">
        <v>78</v>
      </c>
      <c r="V27" s="213" t="s">
        <v>734</v>
      </c>
      <c r="W27" s="71" t="str">
        <f>IF('EV DISENO CONTROLES'!Y25="","",IF('EV DISENO CONTROLES'!$Y25&gt;=96,"Fuerte",IF('EV DISENO CONTROLES'!Y25&gt;=86,"Moderado",IF('EV DISENO CONTROLES'!Y25&gt;=0,"Débil",""))))</f>
        <v>Fuerte</v>
      </c>
      <c r="X27" s="71" t="str">
        <f>'EV EJECUCION CONTROLES'!$J23</f>
        <v>Fuerte</v>
      </c>
      <c r="Y27" s="71" t="str">
        <f t="shared" si="0"/>
        <v>Fuerte</v>
      </c>
      <c r="Z27" s="71">
        <f t="shared" si="1"/>
        <v>100</v>
      </c>
      <c r="AA27" s="249"/>
      <c r="AB27" s="249"/>
      <c r="AC27" s="253"/>
      <c r="AD27" s="257"/>
      <c r="AE27" s="257"/>
      <c r="AF27" s="249"/>
      <c r="AG27" s="249"/>
      <c r="AH27" s="249"/>
      <c r="AI27" s="249"/>
      <c r="AJ27" s="249"/>
      <c r="AK27" s="249"/>
      <c r="AL27" s="254"/>
      <c r="AM27" s="255"/>
      <c r="AN27" s="265"/>
      <c r="AO27" s="249"/>
      <c r="AP27" s="247"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Continúe aplicando los controles existentes.</v>
      </c>
    </row>
    <row r="28" spans="1:42" ht="45" customHeight="1" x14ac:dyDescent="0.25">
      <c r="A28" s="250"/>
      <c r="B28" s="250"/>
      <c r="C28" s="250"/>
      <c r="D28" s="250"/>
      <c r="E28" s="273"/>
      <c r="F28" s="257"/>
      <c r="G28" s="5"/>
      <c r="H28" s="261"/>
      <c r="I28" s="262"/>
      <c r="J28" s="263"/>
      <c r="K28" s="256"/>
      <c r="L28" s="255"/>
      <c r="M28" s="255"/>
      <c r="N28" s="205" t="s">
        <v>457</v>
      </c>
      <c r="O28" s="126"/>
      <c r="P28" s="134"/>
      <c r="Q28" s="126"/>
      <c r="R28" s="126"/>
      <c r="S28" s="126"/>
      <c r="T28" s="252"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134"/>
      <c r="V28" s="126"/>
      <c r="W28" s="71" t="str">
        <f>IF('EV DISENO CONTROLES'!Y26="","",IF('EV DISENO CONTROLES'!$Y26&gt;=96,"Fuerte",IF('EV DISENO CONTROLES'!Y26&gt;=86,"Moderado",IF('EV DISENO CONTROLES'!Y26&gt;=0,"Débil",""))))</f>
        <v/>
      </c>
      <c r="X28" s="71">
        <f>'EV EJECUCION CONTROLES'!$J24</f>
        <v>0</v>
      </c>
      <c r="Y28" s="71" t="str">
        <f t="shared" si="0"/>
        <v/>
      </c>
      <c r="Z28" s="71" t="str">
        <f t="shared" si="1"/>
        <v/>
      </c>
      <c r="AA28" s="249"/>
      <c r="AB28" s="249"/>
      <c r="AC28" s="253" t="str">
        <f>IF(AB26="Débil","Consulte fuentes como cambios en el sistema integrado de gestión, indicadores de gestión, informes de auditorías, mapas de riesgos, encuestas de percepción y satisfacción, PQRSD, revisión por la Dirección y salidas no conformes","")</f>
        <v/>
      </c>
      <c r="AD28" s="257"/>
      <c r="AE28" s="257"/>
      <c r="AF28" s="249"/>
      <c r="AG28" s="249"/>
      <c r="AH28" s="249"/>
      <c r="AI28" s="249"/>
      <c r="AJ28" s="249"/>
      <c r="AK28" s="249"/>
      <c r="AL28" s="254"/>
      <c r="AM28" s="255"/>
      <c r="AN28" s="265"/>
      <c r="AO28" s="249"/>
      <c r="AP28" s="247"/>
    </row>
    <row r="29" spans="1:42" ht="45" customHeight="1" x14ac:dyDescent="0.25">
      <c r="A29" s="251"/>
      <c r="B29" s="251"/>
      <c r="C29" s="251"/>
      <c r="D29" s="251"/>
      <c r="E29" s="273"/>
      <c r="F29" s="257"/>
      <c r="G29" s="5"/>
      <c r="H29" s="261"/>
      <c r="I29" s="262"/>
      <c r="J29" s="263"/>
      <c r="K29" s="256"/>
      <c r="L29" s="255"/>
      <c r="M29" s="255"/>
      <c r="N29" s="205" t="s">
        <v>458</v>
      </c>
      <c r="O29" s="126"/>
      <c r="P29" s="134"/>
      <c r="Q29" s="126"/>
      <c r="R29" s="126"/>
      <c r="S29" s="126"/>
      <c r="T29" s="249"/>
      <c r="U29" s="134"/>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49"/>
      <c r="AB29" s="249"/>
      <c r="AC29" s="253"/>
      <c r="AD29" s="257"/>
      <c r="AE29" s="257"/>
      <c r="AF29" s="249"/>
      <c r="AG29" s="249"/>
      <c r="AH29" s="249"/>
      <c r="AI29" s="249"/>
      <c r="AJ29" s="249"/>
      <c r="AK29" s="249"/>
      <c r="AL29" s="254"/>
      <c r="AM29" s="255"/>
      <c r="AN29" s="265"/>
      <c r="AO29" s="249"/>
      <c r="AP29" s="248"/>
    </row>
    <row r="30" spans="1:42" ht="45" customHeight="1" x14ac:dyDescent="0.25">
      <c r="A30" s="250"/>
      <c r="B30" s="250"/>
      <c r="C30" s="250"/>
      <c r="D30" s="250"/>
      <c r="E30" s="273"/>
      <c r="F30" s="257"/>
      <c r="G30" s="5"/>
      <c r="H30" s="261"/>
      <c r="I30" s="262"/>
      <c r="J30" s="263"/>
      <c r="K30" s="256"/>
      <c r="L30" s="255"/>
      <c r="M30" s="255"/>
      <c r="N30" s="205" t="s">
        <v>459</v>
      </c>
      <c r="O30" s="126"/>
      <c r="P30" s="134"/>
      <c r="Q30" s="126"/>
      <c r="R30" s="126"/>
      <c r="S30" s="126"/>
      <c r="T30" s="252"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134"/>
      <c r="V30" s="126"/>
      <c r="W30" s="71" t="str">
        <f>IF('EV DISENO CONTROLES'!Y28="","",IF('EV DISENO CONTROLES'!$Y28&gt;=96,"Fuerte",IF('EV DISENO CONTROLES'!Y28&gt;=86,"Moderado",IF('EV DISENO CONTROLES'!Y28&gt;=0,"Débil",""))))</f>
        <v/>
      </c>
      <c r="X30" s="71">
        <f>'EV EJECUCION CONTROLES'!$J26</f>
        <v>0</v>
      </c>
      <c r="Y30" s="71" t="str">
        <f t="shared" si="0"/>
        <v/>
      </c>
      <c r="Z30" s="71" t="str">
        <f t="shared" si="1"/>
        <v/>
      </c>
      <c r="AA30" s="249"/>
      <c r="AB30" s="249"/>
      <c r="AC30" s="253"/>
      <c r="AD30" s="257"/>
      <c r="AE30" s="257"/>
      <c r="AF30" s="249"/>
      <c r="AG30" s="249"/>
      <c r="AH30" s="249"/>
      <c r="AI30" s="249"/>
      <c r="AJ30" s="249"/>
      <c r="AK30" s="249"/>
      <c r="AL30" s="254"/>
      <c r="AM30" s="255"/>
      <c r="AN30" s="265"/>
      <c r="AO30" s="249"/>
      <c r="AP30" s="248"/>
    </row>
    <row r="31" spans="1:42" ht="45" customHeight="1" x14ac:dyDescent="0.25">
      <c r="A31" s="251"/>
      <c r="B31" s="251"/>
      <c r="C31" s="251"/>
      <c r="D31" s="251"/>
      <c r="E31" s="273"/>
      <c r="F31" s="257"/>
      <c r="G31" s="5"/>
      <c r="H31" s="261"/>
      <c r="I31" s="262"/>
      <c r="J31" s="263"/>
      <c r="K31" s="256"/>
      <c r="L31" s="255"/>
      <c r="M31" s="255"/>
      <c r="N31" s="205" t="s">
        <v>460</v>
      </c>
      <c r="O31" s="126"/>
      <c r="P31" s="134"/>
      <c r="Q31" s="126"/>
      <c r="R31" s="126"/>
      <c r="S31" s="126"/>
      <c r="T31" s="249"/>
      <c r="U31" s="134"/>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49"/>
      <c r="AB31" s="249"/>
      <c r="AC31" s="253" t="str">
        <f>IF(AB26="Débil","Establezca acciones preventivas en un plan de tratamiento","")</f>
        <v/>
      </c>
      <c r="AD31" s="257"/>
      <c r="AE31" s="257"/>
      <c r="AF31" s="249"/>
      <c r="AG31" s="249"/>
      <c r="AH31" s="249"/>
      <c r="AI31" s="249"/>
      <c r="AJ31" s="249"/>
      <c r="AK31" s="249"/>
      <c r="AL31" s="254"/>
      <c r="AM31" s="255"/>
      <c r="AN31" s="265"/>
      <c r="AO31" s="249"/>
      <c r="AP31" s="248"/>
    </row>
    <row r="32" spans="1:42" ht="45" customHeight="1" x14ac:dyDescent="0.25">
      <c r="A32" s="250"/>
      <c r="B32" s="250"/>
      <c r="C32" s="250"/>
      <c r="D32" s="250"/>
      <c r="E32" s="273"/>
      <c r="F32" s="257"/>
      <c r="G32" s="5"/>
      <c r="H32" s="261"/>
      <c r="I32" s="262"/>
      <c r="J32" s="263"/>
      <c r="K32" s="256"/>
      <c r="L32" s="255"/>
      <c r="M32" s="255"/>
      <c r="N32" s="205" t="s">
        <v>461</v>
      </c>
      <c r="O32" s="126"/>
      <c r="P32" s="134"/>
      <c r="Q32" s="126"/>
      <c r="R32" s="126"/>
      <c r="S32" s="126"/>
      <c r="T32" s="252"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4"/>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49"/>
      <c r="AB32" s="249"/>
      <c r="AC32" s="253"/>
      <c r="AD32" s="257"/>
      <c r="AE32" s="257"/>
      <c r="AF32" s="249"/>
      <c r="AG32" s="249"/>
      <c r="AH32" s="249"/>
      <c r="AI32" s="249"/>
      <c r="AJ32" s="249"/>
      <c r="AK32" s="249"/>
      <c r="AL32" s="254"/>
      <c r="AM32" s="255"/>
      <c r="AN32" s="265"/>
      <c r="AO32" s="249"/>
      <c r="AP32" s="248"/>
    </row>
    <row r="33" spans="1:42" ht="45" customHeight="1" x14ac:dyDescent="0.25">
      <c r="A33" s="251"/>
      <c r="B33" s="251"/>
      <c r="C33" s="251"/>
      <c r="D33" s="251"/>
      <c r="E33" s="273"/>
      <c r="F33" s="257"/>
      <c r="G33" s="5"/>
      <c r="H33" s="261"/>
      <c r="I33" s="262"/>
      <c r="J33" s="263"/>
      <c r="K33" s="256"/>
      <c r="L33" s="255"/>
      <c r="M33" s="255"/>
      <c r="N33" s="205" t="s">
        <v>462</v>
      </c>
      <c r="O33" s="126"/>
      <c r="P33" s="134"/>
      <c r="Q33" s="126"/>
      <c r="R33" s="126"/>
      <c r="S33" s="126"/>
      <c r="T33" s="249"/>
      <c r="U33" s="134"/>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49"/>
      <c r="AB33" s="249"/>
      <c r="AC33" s="253"/>
      <c r="AD33" s="257"/>
      <c r="AE33" s="257"/>
      <c r="AF33" s="249"/>
      <c r="AG33" s="249"/>
      <c r="AH33" s="249"/>
      <c r="AI33" s="249"/>
      <c r="AJ33" s="249"/>
      <c r="AK33" s="249"/>
      <c r="AL33" s="254"/>
      <c r="AM33" s="255"/>
      <c r="AN33" s="265"/>
      <c r="AO33" s="249"/>
      <c r="AP33" s="203"/>
    </row>
    <row r="34" spans="1:42" ht="45" customHeight="1" x14ac:dyDescent="0.25">
      <c r="A34" s="250"/>
      <c r="B34" s="250"/>
      <c r="C34" s="250"/>
      <c r="D34" s="250"/>
      <c r="E34" s="273"/>
      <c r="F34" s="257"/>
      <c r="G34" s="5"/>
      <c r="H34" s="261"/>
      <c r="I34" s="262"/>
      <c r="J34" s="263"/>
      <c r="K34" s="256"/>
      <c r="L34" s="255"/>
      <c r="M34" s="255"/>
      <c r="N34" s="205" t="s">
        <v>463</v>
      </c>
      <c r="O34" s="126"/>
      <c r="P34" s="134"/>
      <c r="Q34" s="126"/>
      <c r="R34" s="126"/>
      <c r="S34" s="126"/>
      <c r="T34" s="252"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4"/>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49"/>
      <c r="AB34" s="249"/>
      <c r="AC34" s="201"/>
      <c r="AD34" s="257"/>
      <c r="AE34" s="257"/>
      <c r="AF34" s="249"/>
      <c r="AG34" s="249"/>
      <c r="AH34" s="249"/>
      <c r="AI34" s="249"/>
      <c r="AJ34" s="249"/>
      <c r="AK34" s="249"/>
      <c r="AL34" s="254"/>
      <c r="AM34" s="255"/>
      <c r="AN34" s="265"/>
      <c r="AO34" s="249"/>
      <c r="AP34" s="247"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51"/>
      <c r="B35" s="251"/>
      <c r="C35" s="251"/>
      <c r="D35" s="251"/>
      <c r="E35" s="273"/>
      <c r="F35" s="257"/>
      <c r="G35" s="5"/>
      <c r="H35" s="261"/>
      <c r="I35" s="262"/>
      <c r="J35" s="263"/>
      <c r="K35" s="256"/>
      <c r="L35" s="255"/>
      <c r="M35" s="255"/>
      <c r="N35" s="205" t="s">
        <v>464</v>
      </c>
      <c r="O35" s="126"/>
      <c r="P35" s="134"/>
      <c r="Q35" s="126"/>
      <c r="R35" s="126"/>
      <c r="S35" s="126"/>
      <c r="T35" s="249"/>
      <c r="U35" s="134"/>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49"/>
      <c r="AB35" s="249"/>
      <c r="AC35" s="201"/>
      <c r="AD35" s="257"/>
      <c r="AE35" s="257"/>
      <c r="AF35" s="249"/>
      <c r="AG35" s="249"/>
      <c r="AH35" s="249"/>
      <c r="AI35" s="249"/>
      <c r="AJ35" s="249"/>
      <c r="AK35" s="249"/>
      <c r="AL35" s="254"/>
      <c r="AM35" s="255"/>
      <c r="AN35" s="265"/>
      <c r="AO35" s="249"/>
      <c r="AP35" s="247"/>
    </row>
    <row r="36" spans="1:42" ht="45" customHeight="1" x14ac:dyDescent="0.25">
      <c r="A36" s="250"/>
      <c r="B36" s="250"/>
      <c r="C36" s="250"/>
      <c r="D36" s="250"/>
      <c r="E36" s="273"/>
      <c r="F36" s="257"/>
      <c r="G36" s="5"/>
      <c r="H36" s="261"/>
      <c r="I36" s="262"/>
      <c r="J36" s="263"/>
      <c r="K36" s="256"/>
      <c r="L36" s="255"/>
      <c r="M36" s="255"/>
      <c r="N36" s="205" t="s">
        <v>465</v>
      </c>
      <c r="O36" s="126"/>
      <c r="P36" s="134"/>
      <c r="Q36" s="126"/>
      <c r="R36" s="126"/>
      <c r="S36" s="126"/>
      <c r="T36" s="252"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4"/>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49"/>
      <c r="AB36" s="249"/>
      <c r="AC36" s="201"/>
      <c r="AD36" s="257"/>
      <c r="AE36" s="257"/>
      <c r="AF36" s="249"/>
      <c r="AG36" s="249"/>
      <c r="AH36" s="249"/>
      <c r="AI36" s="249"/>
      <c r="AJ36" s="249"/>
      <c r="AK36" s="249"/>
      <c r="AL36" s="254"/>
      <c r="AM36" s="255"/>
      <c r="AN36" s="265"/>
      <c r="AO36" s="249"/>
      <c r="AP36" s="247"/>
    </row>
    <row r="37" spans="1:42" ht="45" customHeight="1" x14ac:dyDescent="0.25">
      <c r="A37" s="251"/>
      <c r="B37" s="251"/>
      <c r="C37" s="251"/>
      <c r="D37" s="251"/>
      <c r="E37" s="273"/>
      <c r="F37" s="257"/>
      <c r="G37" s="5"/>
      <c r="H37" s="261"/>
      <c r="I37" s="262"/>
      <c r="J37" s="263"/>
      <c r="K37" s="256"/>
      <c r="L37" s="255"/>
      <c r="M37" s="255"/>
      <c r="N37" s="205" t="s">
        <v>466</v>
      </c>
      <c r="O37" s="126"/>
      <c r="P37" s="134"/>
      <c r="Q37" s="126"/>
      <c r="R37" s="126"/>
      <c r="S37" s="126"/>
      <c r="T37" s="249"/>
      <c r="U37" s="134"/>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49"/>
      <c r="AB37" s="249"/>
      <c r="AC37" s="201"/>
      <c r="AD37" s="257"/>
      <c r="AE37" s="257"/>
      <c r="AF37" s="249"/>
      <c r="AG37" s="249"/>
      <c r="AH37" s="249"/>
      <c r="AI37" s="249"/>
      <c r="AJ37" s="249"/>
      <c r="AK37" s="249"/>
      <c r="AL37" s="254"/>
      <c r="AM37" s="255"/>
      <c r="AN37" s="265"/>
      <c r="AO37" s="249"/>
      <c r="AP37" s="247"/>
    </row>
    <row r="38" spans="1:42" ht="45" customHeight="1" x14ac:dyDescent="0.25">
      <c r="A38" s="250"/>
      <c r="B38" s="250"/>
      <c r="C38" s="250"/>
      <c r="D38" s="250"/>
      <c r="E38" s="273"/>
      <c r="F38" s="257"/>
      <c r="G38" s="5"/>
      <c r="H38" s="261"/>
      <c r="I38" s="262"/>
      <c r="J38" s="263"/>
      <c r="K38" s="256"/>
      <c r="L38" s="255"/>
      <c r="M38" s="255"/>
      <c r="N38" s="205" t="s">
        <v>467</v>
      </c>
      <c r="O38" s="126"/>
      <c r="P38" s="134"/>
      <c r="Q38" s="126"/>
      <c r="R38" s="126"/>
      <c r="S38" s="126"/>
      <c r="T38" s="252"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4"/>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49"/>
      <c r="AB38" s="249"/>
      <c r="AC38" s="129"/>
      <c r="AD38" s="257"/>
      <c r="AE38" s="257"/>
      <c r="AF38" s="249"/>
      <c r="AG38" s="249"/>
      <c r="AH38" s="249"/>
      <c r="AI38" s="249"/>
      <c r="AJ38" s="249"/>
      <c r="AK38" s="249"/>
      <c r="AL38" s="254"/>
      <c r="AM38" s="255"/>
      <c r="AN38" s="265"/>
      <c r="AO38" s="249"/>
      <c r="AP38" s="247"/>
    </row>
    <row r="39" spans="1:42" ht="45" customHeight="1" x14ac:dyDescent="0.25">
      <c r="A39" s="251"/>
      <c r="B39" s="251"/>
      <c r="C39" s="251"/>
      <c r="D39" s="251"/>
      <c r="E39" s="273"/>
      <c r="F39" s="257"/>
      <c r="G39" s="5"/>
      <c r="H39" s="261"/>
      <c r="I39" s="262"/>
      <c r="J39" s="263"/>
      <c r="K39" s="256"/>
      <c r="L39" s="255"/>
      <c r="M39" s="255"/>
      <c r="N39" s="205" t="s">
        <v>468</v>
      </c>
      <c r="O39" s="126"/>
      <c r="P39" s="134"/>
      <c r="Q39" s="126"/>
      <c r="R39" s="126"/>
      <c r="S39" s="126"/>
      <c r="T39" s="249"/>
      <c r="U39" s="134"/>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49"/>
      <c r="AB39" s="249"/>
      <c r="AC39" s="129"/>
      <c r="AD39" s="257"/>
      <c r="AE39" s="257"/>
      <c r="AF39" s="249"/>
      <c r="AG39" s="249"/>
      <c r="AH39" s="249"/>
      <c r="AI39" s="249"/>
      <c r="AJ39" s="249"/>
      <c r="AK39" s="249"/>
      <c r="AL39" s="254"/>
      <c r="AM39" s="255"/>
      <c r="AN39" s="265"/>
      <c r="AO39" s="249"/>
      <c r="AP39" s="247"/>
    </row>
    <row r="40" spans="1:42" ht="45" customHeight="1" x14ac:dyDescent="0.25">
      <c r="A40" s="250"/>
      <c r="B40" s="250"/>
      <c r="C40" s="250"/>
      <c r="D40" s="250"/>
      <c r="E40" s="273"/>
      <c r="F40" s="257"/>
      <c r="G40" s="5"/>
      <c r="H40" s="261"/>
      <c r="I40" s="262"/>
      <c r="J40" s="263"/>
      <c r="K40" s="256"/>
      <c r="L40" s="255"/>
      <c r="M40" s="255"/>
      <c r="N40" s="205" t="s">
        <v>469</v>
      </c>
      <c r="O40" s="126"/>
      <c r="P40" s="134"/>
      <c r="Q40" s="126"/>
      <c r="R40" s="126"/>
      <c r="S40" s="126"/>
      <c r="T40" s="252"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4"/>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49"/>
      <c r="AB40" s="249"/>
      <c r="AC40" s="129"/>
      <c r="AD40" s="257"/>
      <c r="AE40" s="257"/>
      <c r="AF40" s="249"/>
      <c r="AG40" s="249"/>
      <c r="AH40" s="249"/>
      <c r="AI40" s="249"/>
      <c r="AJ40" s="249"/>
      <c r="AK40" s="249"/>
      <c r="AL40" s="254"/>
      <c r="AM40" s="255"/>
      <c r="AN40" s="265"/>
      <c r="AO40" s="249"/>
      <c r="AP40" s="247"/>
    </row>
    <row r="41" spans="1:42" ht="45" customHeight="1" x14ac:dyDescent="0.25">
      <c r="A41" s="251"/>
      <c r="B41" s="251"/>
      <c r="C41" s="251"/>
      <c r="D41" s="251"/>
      <c r="E41" s="274"/>
      <c r="F41" s="257"/>
      <c r="G41" s="5"/>
      <c r="H41" s="261"/>
      <c r="I41" s="262"/>
      <c r="J41" s="263"/>
      <c r="K41" s="256"/>
      <c r="L41" s="255"/>
      <c r="M41" s="255"/>
      <c r="N41" s="205" t="s">
        <v>470</v>
      </c>
      <c r="O41" s="126"/>
      <c r="P41" s="134"/>
      <c r="Q41" s="126"/>
      <c r="R41" s="126"/>
      <c r="S41" s="126"/>
      <c r="T41" s="249"/>
      <c r="U41" s="134"/>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49"/>
      <c r="AB41" s="249"/>
      <c r="AC41" s="130"/>
      <c r="AD41" s="257"/>
      <c r="AE41" s="257"/>
      <c r="AF41" s="249"/>
      <c r="AG41" s="249"/>
      <c r="AH41" s="249"/>
      <c r="AI41" s="249"/>
      <c r="AJ41" s="249"/>
      <c r="AK41" s="249"/>
      <c r="AL41" s="254"/>
      <c r="AM41" s="255"/>
      <c r="AN41" s="266"/>
      <c r="AO41" s="249"/>
      <c r="AP41" s="247"/>
    </row>
    <row r="42" spans="1:42" ht="83.25" customHeight="1" x14ac:dyDescent="0.25">
      <c r="A42" s="258" t="s">
        <v>362</v>
      </c>
      <c r="B42" s="327" t="s">
        <v>696</v>
      </c>
      <c r="C42" s="258" t="s">
        <v>367</v>
      </c>
      <c r="D42" s="258" t="s">
        <v>679</v>
      </c>
      <c r="E42" s="259" t="s">
        <v>681</v>
      </c>
      <c r="F42" s="260" t="s">
        <v>100</v>
      </c>
      <c r="G42" s="120" t="s">
        <v>117</v>
      </c>
      <c r="H42" s="275" t="s">
        <v>13</v>
      </c>
      <c r="I42" s="262" t="s">
        <v>281</v>
      </c>
      <c r="J42" s="270" t="s">
        <v>680</v>
      </c>
      <c r="K42" s="256" t="str">
        <f>'AYUDA PROBABILIDAD'!V7</f>
        <v>Probable</v>
      </c>
      <c r="L42" s="255" t="str">
        <f>'AYUDA IMPACTO'!S7</f>
        <v>Mayor</v>
      </c>
      <c r="M42" s="255" t="str">
        <f>IFERROR(VLOOKUP(K42,DATOS!$H$22:$M$26,MATCH(L42,DATOS!$I$27:$M$27,0)+1,0),"")</f>
        <v>Extrema</v>
      </c>
      <c r="N42" s="204" t="s">
        <v>471</v>
      </c>
      <c r="O42" s="215" t="s">
        <v>705</v>
      </c>
      <c r="P42" s="214" t="s">
        <v>149</v>
      </c>
      <c r="Q42" s="213" t="s">
        <v>699</v>
      </c>
      <c r="R42" s="211" t="s">
        <v>700</v>
      </c>
      <c r="S42" s="126" t="s">
        <v>701</v>
      </c>
      <c r="T42" s="252"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214" t="s">
        <v>78</v>
      </c>
      <c r="V42" s="126" t="s">
        <v>707</v>
      </c>
      <c r="W42" s="71" t="str">
        <f>IF('EV DISENO CONTROLES'!Y40="","",IF('EV DISENO CONTROLES'!$Y40&gt;=96,"Fuerte",IF('EV DISENO CONTROLES'!Y40&gt;=86,"Moderado",IF('EV DISENO CONTROLES'!Y40&gt;=0,"Débil",""))))</f>
        <v>Fuerte</v>
      </c>
      <c r="X42" s="71" t="str">
        <f>'EV EJECUCION CONTROLES'!$J38</f>
        <v>Fuerte</v>
      </c>
      <c r="Y42" s="71" t="str">
        <f t="shared" si="0"/>
        <v>Fuerte</v>
      </c>
      <c r="Z42" s="71">
        <f t="shared" si="1"/>
        <v>100</v>
      </c>
      <c r="AA42" s="249">
        <f>AVERAGE(Z42:Z57)</f>
        <v>87.5</v>
      </c>
      <c r="AB42" s="249" t="str">
        <f>IFERROR(IF(AA42&gt;=80,"Fuerte",IF(AA42&gt;=50,"Moderado",IF(AA42&lt;50,"Débil",""))),"")</f>
        <v>Fuerte</v>
      </c>
      <c r="AC42" s="253" t="str">
        <f>IF(AB42="Débil","EL RIESGO SE PUEDE ESTAR MATERIALIZANDO","")</f>
        <v/>
      </c>
      <c r="AD42" s="257" t="s">
        <v>46</v>
      </c>
      <c r="AE42" s="257" t="s">
        <v>46</v>
      </c>
      <c r="AF42" s="249">
        <f>LOOKUP(K42,DATOS!$J$15:$J$19,DATOS!$I$15:$I$19)</f>
        <v>4</v>
      </c>
      <c r="AG42" s="249">
        <f>LOOKUP(L42,DATOS!$L$15:$L$19,DATOS!$K$15:$K$19)</f>
        <v>4</v>
      </c>
      <c r="AH42" s="249"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2</v>
      </c>
      <c r="AI42" s="249"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2</v>
      </c>
      <c r="AJ42" s="249">
        <f>IFERROR(IF(AF42-AH42&lt;1,1,AF42-AH42),AF42)</f>
        <v>2</v>
      </c>
      <c r="AK42" s="249">
        <f>IFERROR(IF(AG42-AI42&lt;1,1,AG42-AI42),AG42)</f>
        <v>2</v>
      </c>
      <c r="AL42" s="254" t="str">
        <f>IFERROR(LOOKUP(AJ42,DATOS!$I$3:$I$7,DATOS!$J$3:$J$7),0)</f>
        <v>Improbable</v>
      </c>
      <c r="AM42" s="255" t="str">
        <f>IFERROR(LOOKUP(AK42,DATOS!$K$3:$K$7,DATOS!$L$3:$L$7),0)</f>
        <v>Menor</v>
      </c>
      <c r="AN42" s="255" t="str">
        <f>IFERROR(VLOOKUP(AL42,DATOS!$H$22:$M$26,MATCH(AM42,DATOS!$I$27:$M$27,0)+1,0),"")</f>
        <v>Baja</v>
      </c>
      <c r="AO42" s="249"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42" s="203" t="s">
        <v>307</v>
      </c>
    </row>
    <row r="43" spans="1:42" ht="65.25" customHeight="1" x14ac:dyDescent="0.25">
      <c r="A43" s="251"/>
      <c r="B43" s="328"/>
      <c r="C43" s="251"/>
      <c r="D43" s="251"/>
      <c r="E43" s="259"/>
      <c r="F43" s="257"/>
      <c r="G43" s="5" t="s">
        <v>180</v>
      </c>
      <c r="H43" s="261"/>
      <c r="I43" s="262"/>
      <c r="J43" s="263"/>
      <c r="K43" s="256"/>
      <c r="L43" s="255"/>
      <c r="M43" s="255"/>
      <c r="N43" s="205" t="s">
        <v>472</v>
      </c>
      <c r="O43" s="215" t="s">
        <v>704</v>
      </c>
      <c r="P43" s="214" t="s">
        <v>149</v>
      </c>
      <c r="Q43" s="212" t="s">
        <v>702</v>
      </c>
      <c r="R43" s="126" t="s">
        <v>703</v>
      </c>
      <c r="S43" s="126" t="s">
        <v>706</v>
      </c>
      <c r="T43" s="249"/>
      <c r="U43" s="214" t="s">
        <v>78</v>
      </c>
      <c r="V43" s="126" t="s">
        <v>707</v>
      </c>
      <c r="W43" s="71" t="str">
        <f>IF('EV DISENO CONTROLES'!Y41="","",IF('EV DISENO CONTROLES'!$Y41&gt;=96,"Fuerte",IF('EV DISENO CONTROLES'!Y41&gt;=86,"Moderado",IF('EV DISENO CONTROLES'!Y41&gt;=0,"Débil",""))))</f>
        <v>Fuerte</v>
      </c>
      <c r="X43" s="71" t="str">
        <f>'EV EJECUCION CONTROLES'!$J39</f>
        <v>Fuerte</v>
      </c>
      <c r="Y43" s="71" t="str">
        <f t="shared" si="0"/>
        <v>Fuerte</v>
      </c>
      <c r="Z43" s="71">
        <f t="shared" si="1"/>
        <v>100</v>
      </c>
      <c r="AA43" s="249"/>
      <c r="AB43" s="249"/>
      <c r="AC43" s="253"/>
      <c r="AD43" s="257"/>
      <c r="AE43" s="257"/>
      <c r="AF43" s="249"/>
      <c r="AG43" s="249"/>
      <c r="AH43" s="249"/>
      <c r="AI43" s="249"/>
      <c r="AJ43" s="249"/>
      <c r="AK43" s="249"/>
      <c r="AL43" s="254"/>
      <c r="AM43" s="255"/>
      <c r="AN43" s="255"/>
      <c r="AO43" s="249"/>
      <c r="AP43" s="247"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Continúe aplicando los controles existentes.</v>
      </c>
    </row>
    <row r="44" spans="1:42" ht="65.25" customHeight="1" x14ac:dyDescent="0.25">
      <c r="A44" s="250" t="s">
        <v>362</v>
      </c>
      <c r="B44" s="250" t="s">
        <v>697</v>
      </c>
      <c r="C44" s="250" t="s">
        <v>368</v>
      </c>
      <c r="D44" s="250" t="s">
        <v>708</v>
      </c>
      <c r="E44" s="259"/>
      <c r="F44" s="257"/>
      <c r="G44" s="5"/>
      <c r="H44" s="261"/>
      <c r="I44" s="262"/>
      <c r="J44" s="263"/>
      <c r="K44" s="256"/>
      <c r="L44" s="255"/>
      <c r="M44" s="255"/>
      <c r="N44" s="205" t="s">
        <v>473</v>
      </c>
      <c r="O44" s="215" t="s">
        <v>704</v>
      </c>
      <c r="P44" s="214" t="s">
        <v>149</v>
      </c>
      <c r="Q44" s="212" t="s">
        <v>702</v>
      </c>
      <c r="R44" s="126" t="s">
        <v>703</v>
      </c>
      <c r="S44" s="126" t="s">
        <v>706</v>
      </c>
      <c r="T44" s="252"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214" t="s">
        <v>78</v>
      </c>
      <c r="V44" s="126" t="s">
        <v>707</v>
      </c>
      <c r="W44" s="71" t="str">
        <f>IF('EV DISENO CONTROLES'!Y42="","",IF('EV DISENO CONTROLES'!$Y42&gt;=96,"Fuerte",IF('EV DISENO CONTROLES'!Y42&gt;=86,"Moderado",IF('EV DISENO CONTROLES'!Y42&gt;=0,"Débil",""))))</f>
        <v>Fuerte</v>
      </c>
      <c r="X44" s="71" t="str">
        <f>'EV EJECUCION CONTROLES'!$J40</f>
        <v>Fuerte</v>
      </c>
      <c r="Y44" s="71" t="str">
        <f t="shared" si="0"/>
        <v>Fuerte</v>
      </c>
      <c r="Z44" s="71">
        <f t="shared" si="1"/>
        <v>100</v>
      </c>
      <c r="AA44" s="249"/>
      <c r="AB44" s="249"/>
      <c r="AC44" s="253" t="str">
        <f>IF(AB42="Débil","Consulte fuentes como cambios en el sistema integrado de gestión, indicadores de gestión, informes de auditorías, mapas de riesgos, encuestas de percepción y satisfacción, PQRSD, revisión por la Dirección y salidas no conformes","")</f>
        <v/>
      </c>
      <c r="AD44" s="257"/>
      <c r="AE44" s="257"/>
      <c r="AF44" s="249"/>
      <c r="AG44" s="249"/>
      <c r="AH44" s="249"/>
      <c r="AI44" s="249"/>
      <c r="AJ44" s="249"/>
      <c r="AK44" s="249"/>
      <c r="AL44" s="254"/>
      <c r="AM44" s="255"/>
      <c r="AN44" s="255"/>
      <c r="AO44" s="249"/>
      <c r="AP44" s="247"/>
    </row>
    <row r="45" spans="1:42" ht="65.25" customHeight="1" x14ac:dyDescent="0.25">
      <c r="A45" s="251"/>
      <c r="B45" s="251"/>
      <c r="C45" s="251"/>
      <c r="D45" s="251"/>
      <c r="E45" s="259"/>
      <c r="F45" s="257"/>
      <c r="G45" s="5"/>
      <c r="H45" s="261"/>
      <c r="I45" s="262"/>
      <c r="J45" s="263"/>
      <c r="K45" s="256"/>
      <c r="L45" s="255"/>
      <c r="M45" s="255"/>
      <c r="N45" s="205" t="s">
        <v>474</v>
      </c>
      <c r="O45" s="215" t="s">
        <v>704</v>
      </c>
      <c r="P45" s="214" t="s">
        <v>149</v>
      </c>
      <c r="Q45" s="126" t="s">
        <v>712</v>
      </c>
      <c r="R45" s="126" t="s">
        <v>710</v>
      </c>
      <c r="S45" s="126" t="s">
        <v>709</v>
      </c>
      <c r="T45" s="249"/>
      <c r="U45" s="214" t="s">
        <v>78</v>
      </c>
      <c r="V45" s="126" t="s">
        <v>711</v>
      </c>
      <c r="W45" s="71" t="str">
        <f>IF('EV DISENO CONTROLES'!Y43="","",IF('EV DISENO CONTROLES'!$Y43&gt;=96,"Fuerte",IF('EV DISENO CONTROLES'!Y43&gt;=86,"Moderado",IF('EV DISENO CONTROLES'!Y43&gt;=0,"Débil",""))))</f>
        <v>Moderado</v>
      </c>
      <c r="X45" s="71" t="str">
        <f>'EV EJECUCION CONTROLES'!$J41</f>
        <v>Fuerte</v>
      </c>
      <c r="Y45" s="71" t="str">
        <f t="shared" si="0"/>
        <v>Moderado</v>
      </c>
      <c r="Z45" s="71">
        <f t="shared" si="1"/>
        <v>50</v>
      </c>
      <c r="AA45" s="249"/>
      <c r="AB45" s="249"/>
      <c r="AC45" s="253"/>
      <c r="AD45" s="257"/>
      <c r="AE45" s="257"/>
      <c r="AF45" s="249"/>
      <c r="AG45" s="249"/>
      <c r="AH45" s="249"/>
      <c r="AI45" s="249"/>
      <c r="AJ45" s="249"/>
      <c r="AK45" s="249"/>
      <c r="AL45" s="254"/>
      <c r="AM45" s="255"/>
      <c r="AN45" s="255"/>
      <c r="AO45" s="249"/>
      <c r="AP45" s="248"/>
    </row>
    <row r="46" spans="1:42" ht="45" customHeight="1" x14ac:dyDescent="0.25">
      <c r="A46" s="250"/>
      <c r="B46" s="250"/>
      <c r="C46" s="250"/>
      <c r="D46" s="250"/>
      <c r="E46" s="259"/>
      <c r="F46" s="257"/>
      <c r="G46" s="5"/>
      <c r="H46" s="261"/>
      <c r="I46" s="262"/>
      <c r="J46" s="263"/>
      <c r="K46" s="256"/>
      <c r="L46" s="255"/>
      <c r="M46" s="255"/>
      <c r="N46" s="205" t="s">
        <v>475</v>
      </c>
      <c r="O46" s="126"/>
      <c r="P46" s="134"/>
      <c r="Q46" s="126"/>
      <c r="R46" s="126"/>
      <c r="S46" s="126"/>
      <c r="T46" s="252"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4"/>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49"/>
      <c r="AB46" s="249"/>
      <c r="AC46" s="253"/>
      <c r="AD46" s="257"/>
      <c r="AE46" s="257"/>
      <c r="AF46" s="249"/>
      <c r="AG46" s="249"/>
      <c r="AH46" s="249"/>
      <c r="AI46" s="249"/>
      <c r="AJ46" s="249"/>
      <c r="AK46" s="249"/>
      <c r="AL46" s="254"/>
      <c r="AM46" s="255"/>
      <c r="AN46" s="255"/>
      <c r="AO46" s="249"/>
      <c r="AP46" s="248"/>
    </row>
    <row r="47" spans="1:42" ht="45" customHeight="1" x14ac:dyDescent="0.25">
      <c r="A47" s="251"/>
      <c r="B47" s="251"/>
      <c r="C47" s="251"/>
      <c r="D47" s="251"/>
      <c r="E47" s="259"/>
      <c r="F47" s="257"/>
      <c r="G47" s="5"/>
      <c r="H47" s="261"/>
      <c r="I47" s="262"/>
      <c r="J47" s="263"/>
      <c r="K47" s="256"/>
      <c r="L47" s="255"/>
      <c r="M47" s="255"/>
      <c r="N47" s="205" t="s">
        <v>476</v>
      </c>
      <c r="O47" s="126"/>
      <c r="P47" s="134"/>
      <c r="Q47" s="126"/>
      <c r="R47" s="126"/>
      <c r="S47" s="126"/>
      <c r="T47" s="249"/>
      <c r="U47" s="134"/>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49"/>
      <c r="AB47" s="249"/>
      <c r="AC47" s="253" t="str">
        <f>IF(AB42="Débil","Establezca acciones preventivas en un plan de tratamiento","")</f>
        <v/>
      </c>
      <c r="AD47" s="257"/>
      <c r="AE47" s="257"/>
      <c r="AF47" s="249"/>
      <c r="AG47" s="249"/>
      <c r="AH47" s="249"/>
      <c r="AI47" s="249"/>
      <c r="AJ47" s="249"/>
      <c r="AK47" s="249"/>
      <c r="AL47" s="254"/>
      <c r="AM47" s="255"/>
      <c r="AN47" s="255"/>
      <c r="AO47" s="249"/>
      <c r="AP47" s="248"/>
    </row>
    <row r="48" spans="1:42" ht="45" customHeight="1" x14ac:dyDescent="0.25">
      <c r="A48" s="250"/>
      <c r="B48" s="250"/>
      <c r="C48" s="250"/>
      <c r="D48" s="250"/>
      <c r="E48" s="259"/>
      <c r="F48" s="257"/>
      <c r="G48" s="5"/>
      <c r="H48" s="261"/>
      <c r="I48" s="262"/>
      <c r="J48" s="263"/>
      <c r="K48" s="256"/>
      <c r="L48" s="255"/>
      <c r="M48" s="255"/>
      <c r="N48" s="205" t="s">
        <v>477</v>
      </c>
      <c r="O48" s="126"/>
      <c r="P48" s="134"/>
      <c r="Q48" s="126"/>
      <c r="R48" s="126"/>
      <c r="S48" s="126"/>
      <c r="T48" s="252"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4"/>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49"/>
      <c r="AB48" s="249"/>
      <c r="AC48" s="253"/>
      <c r="AD48" s="257"/>
      <c r="AE48" s="257"/>
      <c r="AF48" s="249"/>
      <c r="AG48" s="249"/>
      <c r="AH48" s="249"/>
      <c r="AI48" s="249"/>
      <c r="AJ48" s="249"/>
      <c r="AK48" s="249"/>
      <c r="AL48" s="254"/>
      <c r="AM48" s="255"/>
      <c r="AN48" s="255"/>
      <c r="AO48" s="249"/>
      <c r="AP48" s="248"/>
    </row>
    <row r="49" spans="1:42" ht="45" customHeight="1" x14ac:dyDescent="0.25">
      <c r="A49" s="251"/>
      <c r="B49" s="251"/>
      <c r="C49" s="251"/>
      <c r="D49" s="251"/>
      <c r="E49" s="259"/>
      <c r="F49" s="257"/>
      <c r="G49" s="5"/>
      <c r="H49" s="261"/>
      <c r="I49" s="262"/>
      <c r="J49" s="263"/>
      <c r="K49" s="256"/>
      <c r="L49" s="255"/>
      <c r="M49" s="255"/>
      <c r="N49" s="205" t="s">
        <v>478</v>
      </c>
      <c r="O49" s="126"/>
      <c r="P49" s="134"/>
      <c r="Q49" s="126"/>
      <c r="R49" s="126"/>
      <c r="S49" s="126"/>
      <c r="T49" s="249"/>
      <c r="U49" s="134"/>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49"/>
      <c r="AB49" s="249"/>
      <c r="AC49" s="253"/>
      <c r="AD49" s="257"/>
      <c r="AE49" s="257"/>
      <c r="AF49" s="249"/>
      <c r="AG49" s="249"/>
      <c r="AH49" s="249"/>
      <c r="AI49" s="249"/>
      <c r="AJ49" s="249"/>
      <c r="AK49" s="249"/>
      <c r="AL49" s="254"/>
      <c r="AM49" s="255"/>
      <c r="AN49" s="255"/>
      <c r="AO49" s="249"/>
      <c r="AP49" s="203"/>
    </row>
    <row r="50" spans="1:42" ht="45" customHeight="1" x14ac:dyDescent="0.25">
      <c r="A50" s="250"/>
      <c r="B50" s="250"/>
      <c r="C50" s="250"/>
      <c r="D50" s="250"/>
      <c r="E50" s="259"/>
      <c r="F50" s="257"/>
      <c r="G50" s="5"/>
      <c r="H50" s="261"/>
      <c r="I50" s="262"/>
      <c r="J50" s="263"/>
      <c r="K50" s="256"/>
      <c r="L50" s="255"/>
      <c r="M50" s="255"/>
      <c r="N50" s="205" t="s">
        <v>479</v>
      </c>
      <c r="O50" s="126"/>
      <c r="P50" s="134"/>
      <c r="Q50" s="126"/>
      <c r="R50" s="126"/>
      <c r="S50" s="126"/>
      <c r="T50" s="252"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4"/>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49"/>
      <c r="AB50" s="249"/>
      <c r="AC50" s="201"/>
      <c r="AD50" s="257"/>
      <c r="AE50" s="257"/>
      <c r="AF50" s="249"/>
      <c r="AG50" s="249"/>
      <c r="AH50" s="249"/>
      <c r="AI50" s="249"/>
      <c r="AJ50" s="249"/>
      <c r="AK50" s="249"/>
      <c r="AL50" s="254"/>
      <c r="AM50" s="255"/>
      <c r="AN50" s="255"/>
      <c r="AO50" s="249"/>
      <c r="AP50" s="247"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51"/>
      <c r="B51" s="251"/>
      <c r="C51" s="251"/>
      <c r="D51" s="251"/>
      <c r="E51" s="259"/>
      <c r="F51" s="257"/>
      <c r="G51" s="5"/>
      <c r="H51" s="261"/>
      <c r="I51" s="262"/>
      <c r="J51" s="263"/>
      <c r="K51" s="256"/>
      <c r="L51" s="255"/>
      <c r="M51" s="255"/>
      <c r="N51" s="205" t="s">
        <v>480</v>
      </c>
      <c r="O51" s="126"/>
      <c r="P51" s="134"/>
      <c r="Q51" s="126"/>
      <c r="R51" s="126"/>
      <c r="S51" s="126"/>
      <c r="T51" s="249"/>
      <c r="U51" s="134"/>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49"/>
      <c r="AB51" s="249"/>
      <c r="AC51" s="201"/>
      <c r="AD51" s="257"/>
      <c r="AE51" s="257"/>
      <c r="AF51" s="249"/>
      <c r="AG51" s="249"/>
      <c r="AH51" s="249"/>
      <c r="AI51" s="249"/>
      <c r="AJ51" s="249"/>
      <c r="AK51" s="249"/>
      <c r="AL51" s="254"/>
      <c r="AM51" s="255"/>
      <c r="AN51" s="255"/>
      <c r="AO51" s="249"/>
      <c r="AP51" s="247"/>
    </row>
    <row r="52" spans="1:42" ht="45" customHeight="1" x14ac:dyDescent="0.25">
      <c r="A52" s="250"/>
      <c r="B52" s="250"/>
      <c r="C52" s="250"/>
      <c r="D52" s="250"/>
      <c r="E52" s="259"/>
      <c r="F52" s="257"/>
      <c r="G52" s="5"/>
      <c r="H52" s="261"/>
      <c r="I52" s="262"/>
      <c r="J52" s="263"/>
      <c r="K52" s="256"/>
      <c r="L52" s="255"/>
      <c r="M52" s="255"/>
      <c r="N52" s="205" t="s">
        <v>481</v>
      </c>
      <c r="O52" s="126"/>
      <c r="P52" s="134"/>
      <c r="Q52" s="126"/>
      <c r="R52" s="126"/>
      <c r="S52" s="126"/>
      <c r="T52" s="252"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4"/>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49"/>
      <c r="AB52" s="249"/>
      <c r="AC52" s="201"/>
      <c r="AD52" s="257"/>
      <c r="AE52" s="257"/>
      <c r="AF52" s="249"/>
      <c r="AG52" s="249"/>
      <c r="AH52" s="249"/>
      <c r="AI52" s="249"/>
      <c r="AJ52" s="249"/>
      <c r="AK52" s="249"/>
      <c r="AL52" s="254"/>
      <c r="AM52" s="255"/>
      <c r="AN52" s="255"/>
      <c r="AO52" s="249"/>
      <c r="AP52" s="247"/>
    </row>
    <row r="53" spans="1:42" ht="45" customHeight="1" x14ac:dyDescent="0.25">
      <c r="A53" s="251"/>
      <c r="B53" s="251"/>
      <c r="C53" s="251"/>
      <c r="D53" s="251"/>
      <c r="E53" s="259"/>
      <c r="F53" s="257"/>
      <c r="G53" s="5"/>
      <c r="H53" s="261"/>
      <c r="I53" s="262"/>
      <c r="J53" s="263"/>
      <c r="K53" s="256"/>
      <c r="L53" s="255"/>
      <c r="M53" s="255"/>
      <c r="N53" s="205" t="s">
        <v>482</v>
      </c>
      <c r="O53" s="126"/>
      <c r="P53" s="134"/>
      <c r="Q53" s="126"/>
      <c r="R53" s="126"/>
      <c r="S53" s="126"/>
      <c r="T53" s="249"/>
      <c r="U53" s="134"/>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49"/>
      <c r="AB53" s="249"/>
      <c r="AC53" s="201"/>
      <c r="AD53" s="257"/>
      <c r="AE53" s="257"/>
      <c r="AF53" s="249"/>
      <c r="AG53" s="249"/>
      <c r="AH53" s="249"/>
      <c r="AI53" s="249"/>
      <c r="AJ53" s="249"/>
      <c r="AK53" s="249"/>
      <c r="AL53" s="254"/>
      <c r="AM53" s="255"/>
      <c r="AN53" s="255"/>
      <c r="AO53" s="249"/>
      <c r="AP53" s="247"/>
    </row>
    <row r="54" spans="1:42" ht="45" customHeight="1" x14ac:dyDescent="0.25">
      <c r="A54" s="250"/>
      <c r="B54" s="250"/>
      <c r="C54" s="250"/>
      <c r="D54" s="250"/>
      <c r="E54" s="259"/>
      <c r="F54" s="257"/>
      <c r="G54" s="5"/>
      <c r="H54" s="261"/>
      <c r="I54" s="262"/>
      <c r="J54" s="263"/>
      <c r="K54" s="256"/>
      <c r="L54" s="255"/>
      <c r="M54" s="255"/>
      <c r="N54" s="205" t="s">
        <v>483</v>
      </c>
      <c r="O54" s="126"/>
      <c r="P54" s="134"/>
      <c r="Q54" s="126"/>
      <c r="R54" s="126"/>
      <c r="S54" s="126"/>
      <c r="T54" s="252"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4"/>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49"/>
      <c r="AB54" s="249"/>
      <c r="AC54" s="129"/>
      <c r="AD54" s="257"/>
      <c r="AE54" s="257"/>
      <c r="AF54" s="249"/>
      <c r="AG54" s="249"/>
      <c r="AH54" s="249"/>
      <c r="AI54" s="249"/>
      <c r="AJ54" s="249"/>
      <c r="AK54" s="249"/>
      <c r="AL54" s="254"/>
      <c r="AM54" s="255"/>
      <c r="AN54" s="255"/>
      <c r="AO54" s="249"/>
      <c r="AP54" s="247"/>
    </row>
    <row r="55" spans="1:42" ht="45" customHeight="1" x14ac:dyDescent="0.25">
      <c r="A55" s="251"/>
      <c r="B55" s="251"/>
      <c r="C55" s="251"/>
      <c r="D55" s="251"/>
      <c r="E55" s="259"/>
      <c r="F55" s="257"/>
      <c r="G55" s="5"/>
      <c r="H55" s="261"/>
      <c r="I55" s="262"/>
      <c r="J55" s="263"/>
      <c r="K55" s="256"/>
      <c r="L55" s="255"/>
      <c r="M55" s="255"/>
      <c r="N55" s="205" t="s">
        <v>484</v>
      </c>
      <c r="O55" s="126"/>
      <c r="P55" s="134"/>
      <c r="Q55" s="126"/>
      <c r="R55" s="126"/>
      <c r="S55" s="126"/>
      <c r="T55" s="249"/>
      <c r="U55" s="134"/>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49"/>
      <c r="AB55" s="249"/>
      <c r="AC55" s="129"/>
      <c r="AD55" s="257"/>
      <c r="AE55" s="257"/>
      <c r="AF55" s="249"/>
      <c r="AG55" s="249"/>
      <c r="AH55" s="249"/>
      <c r="AI55" s="249"/>
      <c r="AJ55" s="249"/>
      <c r="AK55" s="249"/>
      <c r="AL55" s="254"/>
      <c r="AM55" s="255"/>
      <c r="AN55" s="255"/>
      <c r="AO55" s="249"/>
      <c r="AP55" s="247"/>
    </row>
    <row r="56" spans="1:42" ht="45" customHeight="1" x14ac:dyDescent="0.25">
      <c r="A56" s="250"/>
      <c r="B56" s="250"/>
      <c r="C56" s="250"/>
      <c r="D56" s="250"/>
      <c r="E56" s="259"/>
      <c r="F56" s="257"/>
      <c r="G56" s="5"/>
      <c r="H56" s="261"/>
      <c r="I56" s="262"/>
      <c r="J56" s="263"/>
      <c r="K56" s="256"/>
      <c r="L56" s="255"/>
      <c r="M56" s="255"/>
      <c r="N56" s="205" t="s">
        <v>485</v>
      </c>
      <c r="O56" s="126"/>
      <c r="P56" s="134"/>
      <c r="Q56" s="126"/>
      <c r="R56" s="126"/>
      <c r="S56" s="126"/>
      <c r="T56" s="252"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4"/>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49"/>
      <c r="AB56" s="249"/>
      <c r="AC56" s="129"/>
      <c r="AD56" s="257"/>
      <c r="AE56" s="257"/>
      <c r="AF56" s="249"/>
      <c r="AG56" s="249"/>
      <c r="AH56" s="249"/>
      <c r="AI56" s="249"/>
      <c r="AJ56" s="249"/>
      <c r="AK56" s="249"/>
      <c r="AL56" s="254"/>
      <c r="AM56" s="255"/>
      <c r="AN56" s="255"/>
      <c r="AO56" s="249"/>
      <c r="AP56" s="247"/>
    </row>
    <row r="57" spans="1:42" ht="45" customHeight="1" x14ac:dyDescent="0.25">
      <c r="A57" s="251"/>
      <c r="B57" s="251"/>
      <c r="C57" s="251"/>
      <c r="D57" s="251"/>
      <c r="E57" s="260"/>
      <c r="F57" s="257"/>
      <c r="G57" s="5"/>
      <c r="H57" s="261"/>
      <c r="I57" s="262"/>
      <c r="J57" s="263"/>
      <c r="K57" s="256"/>
      <c r="L57" s="255"/>
      <c r="M57" s="255"/>
      <c r="N57" s="205" t="s">
        <v>486</v>
      </c>
      <c r="O57" s="126"/>
      <c r="P57" s="134"/>
      <c r="Q57" s="126"/>
      <c r="R57" s="126"/>
      <c r="S57" s="126"/>
      <c r="T57" s="249"/>
      <c r="U57" s="134"/>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49"/>
      <c r="AB57" s="249"/>
      <c r="AC57" s="130"/>
      <c r="AD57" s="257"/>
      <c r="AE57" s="257"/>
      <c r="AF57" s="249"/>
      <c r="AG57" s="249"/>
      <c r="AH57" s="249"/>
      <c r="AI57" s="249"/>
      <c r="AJ57" s="249"/>
      <c r="AK57" s="249"/>
      <c r="AL57" s="254"/>
      <c r="AM57" s="255"/>
      <c r="AN57" s="255"/>
      <c r="AO57" s="249"/>
      <c r="AP57" s="247"/>
    </row>
    <row r="58" spans="1:42" ht="45" customHeight="1" x14ac:dyDescent="0.25">
      <c r="A58" s="250"/>
      <c r="B58" s="250"/>
      <c r="C58" s="258"/>
      <c r="D58" s="258"/>
      <c r="E58" s="271"/>
      <c r="F58" s="257"/>
      <c r="G58" s="5"/>
      <c r="H58" s="261"/>
      <c r="I58" s="262" t="s">
        <v>282</v>
      </c>
      <c r="J58" s="263"/>
      <c r="K58" s="256">
        <f>'AYUDA PROBABILIDAD'!V8</f>
        <v>0</v>
      </c>
      <c r="L58" s="255">
        <f>'AYUDA IMPACTO'!S8</f>
        <v>0</v>
      </c>
      <c r="M58" s="255" t="str">
        <f>IFERROR(VLOOKUP(K58,DATOS!$H$22:$M$26,MATCH(L58,DATOS!$I$27:$M$27,0)+1,0),"")</f>
        <v/>
      </c>
      <c r="N58" s="204" t="s">
        <v>487</v>
      </c>
      <c r="O58" s="126"/>
      <c r="P58" s="134"/>
      <c r="Q58" s="126"/>
      <c r="R58" s="126"/>
      <c r="S58" s="126"/>
      <c r="T58" s="252"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4"/>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49" t="e">
        <f>AVERAGE(Z58:Z73)</f>
        <v>#DIV/0!</v>
      </c>
      <c r="AB58" s="249" t="str">
        <f>IFERROR(IF(AA58&gt;=80,"Fuerte",IF(AA58&gt;=50,"Moderado",IF(AA58&lt;50,"Débil",""))),"")</f>
        <v/>
      </c>
      <c r="AC58" s="253" t="str">
        <f>IF(AB58="Débil","EL RIESGO SE PUEDE ESTAR MATERIALIZANDO","")</f>
        <v/>
      </c>
      <c r="AD58" s="257"/>
      <c r="AE58" s="257"/>
      <c r="AF58" s="249" t="e">
        <f>LOOKUP(K58,DATOS!$J$15:$J$19,DATOS!$I$15:$I$19)</f>
        <v>#N/A</v>
      </c>
      <c r="AG58" s="249" t="e">
        <f>LOOKUP(L58,DATOS!$L$15:$L$19,DATOS!$K$15:$K$19)</f>
        <v>#N/A</v>
      </c>
      <c r="AH58" s="249"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49"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49" t="e">
        <f>IFERROR(IF(AF58-AH58&lt;1,1,AF58-AH58),AF58)</f>
        <v>#N/A</v>
      </c>
      <c r="AK58" s="249" t="e">
        <f>IFERROR(IF(AG58-AI58&lt;1,1,AG58-AI58),AG58)</f>
        <v>#N/A</v>
      </c>
      <c r="AL58" s="254">
        <f>IFERROR(LOOKUP(AJ58,DATOS!$I$3:$I$7,DATOS!$J$3:$J$7),0)</f>
        <v>0</v>
      </c>
      <c r="AM58" s="255">
        <f>IFERROR(LOOKUP(AK58,DATOS!$K$3:$K$7,DATOS!$L$3:$L$7),0)</f>
        <v>0</v>
      </c>
      <c r="AN58" s="255" t="str">
        <f>IFERROR(VLOOKUP(AL58,DATOS!$H$22:$M$26,MATCH(AM58,DATOS!$I$27:$M$27,0)+1,0),"")</f>
        <v/>
      </c>
      <c r="AO58" s="249"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3"/>
    </row>
    <row r="59" spans="1:42" ht="45" customHeight="1" x14ac:dyDescent="0.25">
      <c r="A59" s="251"/>
      <c r="B59" s="251"/>
      <c r="C59" s="251"/>
      <c r="D59" s="251"/>
      <c r="E59" s="259"/>
      <c r="F59" s="257"/>
      <c r="G59" s="5"/>
      <c r="H59" s="261"/>
      <c r="I59" s="262"/>
      <c r="J59" s="263"/>
      <c r="K59" s="256"/>
      <c r="L59" s="255"/>
      <c r="M59" s="255"/>
      <c r="N59" s="205" t="s">
        <v>488</v>
      </c>
      <c r="O59" s="126"/>
      <c r="P59" s="134"/>
      <c r="Q59" s="126"/>
      <c r="R59" s="126"/>
      <c r="S59" s="126"/>
      <c r="T59" s="249"/>
      <c r="U59" s="134"/>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49"/>
      <c r="AB59" s="249"/>
      <c r="AC59" s="253"/>
      <c r="AD59" s="257"/>
      <c r="AE59" s="257"/>
      <c r="AF59" s="249"/>
      <c r="AG59" s="249"/>
      <c r="AH59" s="249"/>
      <c r="AI59" s="249"/>
      <c r="AJ59" s="249"/>
      <c r="AK59" s="249"/>
      <c r="AL59" s="254"/>
      <c r="AM59" s="255"/>
      <c r="AN59" s="255"/>
      <c r="AO59" s="249"/>
      <c r="AP59" s="247"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50"/>
      <c r="B60" s="250"/>
      <c r="C60" s="250"/>
      <c r="D60" s="250"/>
      <c r="E60" s="259"/>
      <c r="F60" s="257"/>
      <c r="G60" s="5"/>
      <c r="H60" s="261"/>
      <c r="I60" s="262"/>
      <c r="J60" s="263"/>
      <c r="K60" s="256"/>
      <c r="L60" s="255"/>
      <c r="M60" s="255"/>
      <c r="N60" s="205" t="s">
        <v>489</v>
      </c>
      <c r="O60" s="126"/>
      <c r="P60" s="134"/>
      <c r="Q60" s="126"/>
      <c r="R60" s="126"/>
      <c r="S60" s="126"/>
      <c r="T60" s="252"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4"/>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49"/>
      <c r="AB60" s="249"/>
      <c r="AC60" s="253" t="str">
        <f>IF(AB58="Débil","Consulte fuentes como cambios en el sistema integrado de gestión, indicadores de gestión, informes de auditorías, mapas de riesgos, encuestas de percepción y satisfacción, PQRSD, revisión por la Dirección y salidas no conformes","")</f>
        <v/>
      </c>
      <c r="AD60" s="257"/>
      <c r="AE60" s="257"/>
      <c r="AF60" s="249"/>
      <c r="AG60" s="249"/>
      <c r="AH60" s="249"/>
      <c r="AI60" s="249"/>
      <c r="AJ60" s="249"/>
      <c r="AK60" s="249"/>
      <c r="AL60" s="254"/>
      <c r="AM60" s="255"/>
      <c r="AN60" s="255"/>
      <c r="AO60" s="249"/>
      <c r="AP60" s="247"/>
    </row>
    <row r="61" spans="1:42" ht="45" customHeight="1" x14ac:dyDescent="0.25">
      <c r="A61" s="251"/>
      <c r="B61" s="251"/>
      <c r="C61" s="251"/>
      <c r="D61" s="251"/>
      <c r="E61" s="259"/>
      <c r="F61" s="257"/>
      <c r="G61" s="5"/>
      <c r="H61" s="261"/>
      <c r="I61" s="262"/>
      <c r="J61" s="263"/>
      <c r="K61" s="256"/>
      <c r="L61" s="255"/>
      <c r="M61" s="255"/>
      <c r="N61" s="205" t="s">
        <v>490</v>
      </c>
      <c r="O61" s="126"/>
      <c r="P61" s="134"/>
      <c r="Q61" s="126"/>
      <c r="R61" s="126"/>
      <c r="S61" s="126"/>
      <c r="T61" s="249"/>
      <c r="U61" s="134"/>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49"/>
      <c r="AB61" s="249"/>
      <c r="AC61" s="253"/>
      <c r="AD61" s="257"/>
      <c r="AE61" s="257"/>
      <c r="AF61" s="249"/>
      <c r="AG61" s="249"/>
      <c r="AH61" s="249"/>
      <c r="AI61" s="249"/>
      <c r="AJ61" s="249"/>
      <c r="AK61" s="249"/>
      <c r="AL61" s="254"/>
      <c r="AM61" s="255"/>
      <c r="AN61" s="255"/>
      <c r="AO61" s="249"/>
      <c r="AP61" s="248"/>
    </row>
    <row r="62" spans="1:42" ht="45" customHeight="1" x14ac:dyDescent="0.25">
      <c r="A62" s="250"/>
      <c r="B62" s="250"/>
      <c r="C62" s="250"/>
      <c r="D62" s="250"/>
      <c r="E62" s="259"/>
      <c r="F62" s="257"/>
      <c r="G62" s="5"/>
      <c r="H62" s="261"/>
      <c r="I62" s="262"/>
      <c r="J62" s="263"/>
      <c r="K62" s="256"/>
      <c r="L62" s="255"/>
      <c r="M62" s="255"/>
      <c r="N62" s="205" t="s">
        <v>491</v>
      </c>
      <c r="O62" s="126"/>
      <c r="P62" s="134"/>
      <c r="Q62" s="126"/>
      <c r="R62" s="126"/>
      <c r="S62" s="126"/>
      <c r="T62" s="252"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4"/>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49"/>
      <c r="AB62" s="249"/>
      <c r="AC62" s="253"/>
      <c r="AD62" s="257"/>
      <c r="AE62" s="257"/>
      <c r="AF62" s="249"/>
      <c r="AG62" s="249"/>
      <c r="AH62" s="249"/>
      <c r="AI62" s="249"/>
      <c r="AJ62" s="249"/>
      <c r="AK62" s="249"/>
      <c r="AL62" s="254"/>
      <c r="AM62" s="255"/>
      <c r="AN62" s="255"/>
      <c r="AO62" s="249"/>
      <c r="AP62" s="248"/>
    </row>
    <row r="63" spans="1:42" ht="45" customHeight="1" x14ac:dyDescent="0.25">
      <c r="A63" s="251"/>
      <c r="B63" s="251"/>
      <c r="C63" s="251"/>
      <c r="D63" s="251"/>
      <c r="E63" s="259"/>
      <c r="F63" s="257"/>
      <c r="G63" s="5"/>
      <c r="H63" s="261"/>
      <c r="I63" s="262"/>
      <c r="J63" s="263"/>
      <c r="K63" s="256"/>
      <c r="L63" s="255"/>
      <c r="M63" s="255"/>
      <c r="N63" s="205" t="s">
        <v>492</v>
      </c>
      <c r="O63" s="126"/>
      <c r="P63" s="134"/>
      <c r="Q63" s="126"/>
      <c r="R63" s="126"/>
      <c r="S63" s="126"/>
      <c r="T63" s="249"/>
      <c r="U63" s="134"/>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49"/>
      <c r="AB63" s="249"/>
      <c r="AC63" s="253" t="str">
        <f>IF(AB58="Débil","Establezca acciones preventivas en un plan de tratamiento","")</f>
        <v/>
      </c>
      <c r="AD63" s="257"/>
      <c r="AE63" s="257"/>
      <c r="AF63" s="249"/>
      <c r="AG63" s="249"/>
      <c r="AH63" s="249"/>
      <c r="AI63" s="249"/>
      <c r="AJ63" s="249"/>
      <c r="AK63" s="249"/>
      <c r="AL63" s="254"/>
      <c r="AM63" s="255"/>
      <c r="AN63" s="255"/>
      <c r="AO63" s="249"/>
      <c r="AP63" s="248"/>
    </row>
    <row r="64" spans="1:42" ht="45" customHeight="1" x14ac:dyDescent="0.25">
      <c r="A64" s="250"/>
      <c r="B64" s="250"/>
      <c r="C64" s="250"/>
      <c r="D64" s="250"/>
      <c r="E64" s="259"/>
      <c r="F64" s="257"/>
      <c r="G64" s="5"/>
      <c r="H64" s="261"/>
      <c r="I64" s="262"/>
      <c r="J64" s="263"/>
      <c r="K64" s="256"/>
      <c r="L64" s="255"/>
      <c r="M64" s="255"/>
      <c r="N64" s="205" t="s">
        <v>493</v>
      </c>
      <c r="O64" s="126"/>
      <c r="P64" s="134"/>
      <c r="Q64" s="126"/>
      <c r="R64" s="126"/>
      <c r="S64" s="126"/>
      <c r="T64" s="252"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4"/>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49"/>
      <c r="AB64" s="249"/>
      <c r="AC64" s="253"/>
      <c r="AD64" s="257"/>
      <c r="AE64" s="257"/>
      <c r="AF64" s="249"/>
      <c r="AG64" s="249"/>
      <c r="AH64" s="249"/>
      <c r="AI64" s="249"/>
      <c r="AJ64" s="249"/>
      <c r="AK64" s="249"/>
      <c r="AL64" s="254"/>
      <c r="AM64" s="255"/>
      <c r="AN64" s="255"/>
      <c r="AO64" s="249"/>
      <c r="AP64" s="248"/>
    </row>
    <row r="65" spans="1:42" ht="45" customHeight="1" x14ac:dyDescent="0.25">
      <c r="A65" s="251"/>
      <c r="B65" s="251"/>
      <c r="C65" s="251"/>
      <c r="D65" s="251"/>
      <c r="E65" s="259"/>
      <c r="F65" s="257"/>
      <c r="G65" s="5"/>
      <c r="H65" s="261"/>
      <c r="I65" s="262"/>
      <c r="J65" s="263"/>
      <c r="K65" s="256"/>
      <c r="L65" s="255"/>
      <c r="M65" s="255"/>
      <c r="N65" s="205" t="s">
        <v>494</v>
      </c>
      <c r="O65" s="126"/>
      <c r="P65" s="134"/>
      <c r="Q65" s="126"/>
      <c r="R65" s="126"/>
      <c r="S65" s="126"/>
      <c r="T65" s="249"/>
      <c r="U65" s="134"/>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49"/>
      <c r="AB65" s="249"/>
      <c r="AC65" s="253"/>
      <c r="AD65" s="257"/>
      <c r="AE65" s="257"/>
      <c r="AF65" s="249"/>
      <c r="AG65" s="249"/>
      <c r="AH65" s="249"/>
      <c r="AI65" s="249"/>
      <c r="AJ65" s="249"/>
      <c r="AK65" s="249"/>
      <c r="AL65" s="254"/>
      <c r="AM65" s="255"/>
      <c r="AN65" s="255"/>
      <c r="AO65" s="249"/>
      <c r="AP65" s="203"/>
    </row>
    <row r="66" spans="1:42" ht="45" customHeight="1" x14ac:dyDescent="0.25">
      <c r="A66" s="250"/>
      <c r="B66" s="250"/>
      <c r="C66" s="250"/>
      <c r="D66" s="250"/>
      <c r="E66" s="259"/>
      <c r="F66" s="257"/>
      <c r="G66" s="5"/>
      <c r="H66" s="261"/>
      <c r="I66" s="262"/>
      <c r="J66" s="263"/>
      <c r="K66" s="256"/>
      <c r="L66" s="255"/>
      <c r="M66" s="255"/>
      <c r="N66" s="205" t="s">
        <v>495</v>
      </c>
      <c r="O66" s="126"/>
      <c r="P66" s="134"/>
      <c r="Q66" s="126"/>
      <c r="R66" s="126"/>
      <c r="S66" s="126"/>
      <c r="T66" s="252"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4"/>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49"/>
      <c r="AB66" s="249"/>
      <c r="AC66" s="201"/>
      <c r="AD66" s="257"/>
      <c r="AE66" s="257"/>
      <c r="AF66" s="249"/>
      <c r="AG66" s="249"/>
      <c r="AH66" s="249"/>
      <c r="AI66" s="249"/>
      <c r="AJ66" s="249"/>
      <c r="AK66" s="249"/>
      <c r="AL66" s="254"/>
      <c r="AM66" s="255"/>
      <c r="AN66" s="255"/>
      <c r="AO66" s="249"/>
      <c r="AP66" s="247"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51"/>
      <c r="B67" s="251"/>
      <c r="C67" s="251"/>
      <c r="D67" s="251"/>
      <c r="E67" s="259"/>
      <c r="F67" s="257"/>
      <c r="G67" s="5"/>
      <c r="H67" s="261"/>
      <c r="I67" s="262"/>
      <c r="J67" s="263"/>
      <c r="K67" s="256"/>
      <c r="L67" s="255"/>
      <c r="M67" s="255"/>
      <c r="N67" s="205" t="s">
        <v>496</v>
      </c>
      <c r="O67" s="126"/>
      <c r="P67" s="134"/>
      <c r="Q67" s="126"/>
      <c r="R67" s="126"/>
      <c r="S67" s="126"/>
      <c r="T67" s="249"/>
      <c r="U67" s="134"/>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49"/>
      <c r="AB67" s="249"/>
      <c r="AC67" s="201"/>
      <c r="AD67" s="257"/>
      <c r="AE67" s="257"/>
      <c r="AF67" s="249"/>
      <c r="AG67" s="249"/>
      <c r="AH67" s="249"/>
      <c r="AI67" s="249"/>
      <c r="AJ67" s="249"/>
      <c r="AK67" s="249"/>
      <c r="AL67" s="254"/>
      <c r="AM67" s="255"/>
      <c r="AN67" s="255"/>
      <c r="AO67" s="249"/>
      <c r="AP67" s="247"/>
    </row>
    <row r="68" spans="1:42" ht="45" customHeight="1" x14ac:dyDescent="0.25">
      <c r="A68" s="250"/>
      <c r="B68" s="250"/>
      <c r="C68" s="250"/>
      <c r="D68" s="250"/>
      <c r="E68" s="259"/>
      <c r="F68" s="257"/>
      <c r="G68" s="5"/>
      <c r="H68" s="261"/>
      <c r="I68" s="262"/>
      <c r="J68" s="263"/>
      <c r="K68" s="256"/>
      <c r="L68" s="255"/>
      <c r="M68" s="255"/>
      <c r="N68" s="205" t="s">
        <v>497</v>
      </c>
      <c r="O68" s="126"/>
      <c r="P68" s="134"/>
      <c r="Q68" s="126"/>
      <c r="R68" s="126"/>
      <c r="S68" s="126"/>
      <c r="T68" s="252"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4"/>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49"/>
      <c r="AB68" s="249"/>
      <c r="AC68" s="201"/>
      <c r="AD68" s="257"/>
      <c r="AE68" s="257"/>
      <c r="AF68" s="249"/>
      <c r="AG68" s="249"/>
      <c r="AH68" s="249"/>
      <c r="AI68" s="249"/>
      <c r="AJ68" s="249"/>
      <c r="AK68" s="249"/>
      <c r="AL68" s="254"/>
      <c r="AM68" s="255"/>
      <c r="AN68" s="255"/>
      <c r="AO68" s="249"/>
      <c r="AP68" s="247"/>
    </row>
    <row r="69" spans="1:42" ht="45" customHeight="1" x14ac:dyDescent="0.25">
      <c r="A69" s="251"/>
      <c r="B69" s="251"/>
      <c r="C69" s="251"/>
      <c r="D69" s="251"/>
      <c r="E69" s="259"/>
      <c r="F69" s="257"/>
      <c r="G69" s="5"/>
      <c r="H69" s="261"/>
      <c r="I69" s="262"/>
      <c r="J69" s="263"/>
      <c r="K69" s="256"/>
      <c r="L69" s="255"/>
      <c r="M69" s="255"/>
      <c r="N69" s="205" t="s">
        <v>498</v>
      </c>
      <c r="O69" s="126"/>
      <c r="P69" s="134"/>
      <c r="Q69" s="126"/>
      <c r="R69" s="126"/>
      <c r="S69" s="126"/>
      <c r="T69" s="249"/>
      <c r="U69" s="134"/>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49"/>
      <c r="AB69" s="249"/>
      <c r="AC69" s="201"/>
      <c r="AD69" s="257"/>
      <c r="AE69" s="257"/>
      <c r="AF69" s="249"/>
      <c r="AG69" s="249"/>
      <c r="AH69" s="249"/>
      <c r="AI69" s="249"/>
      <c r="AJ69" s="249"/>
      <c r="AK69" s="249"/>
      <c r="AL69" s="254"/>
      <c r="AM69" s="255"/>
      <c r="AN69" s="255"/>
      <c r="AO69" s="249"/>
      <c r="AP69" s="247"/>
    </row>
    <row r="70" spans="1:42" ht="45" customHeight="1" x14ac:dyDescent="0.25">
      <c r="A70" s="250"/>
      <c r="B70" s="250"/>
      <c r="C70" s="250"/>
      <c r="D70" s="250"/>
      <c r="E70" s="259"/>
      <c r="F70" s="257"/>
      <c r="G70" s="5"/>
      <c r="H70" s="261"/>
      <c r="I70" s="262"/>
      <c r="J70" s="263"/>
      <c r="K70" s="256"/>
      <c r="L70" s="255"/>
      <c r="M70" s="255"/>
      <c r="N70" s="205" t="s">
        <v>499</v>
      </c>
      <c r="O70" s="126"/>
      <c r="P70" s="134"/>
      <c r="Q70" s="126"/>
      <c r="R70" s="126"/>
      <c r="S70" s="126"/>
      <c r="T70" s="252"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4"/>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49"/>
      <c r="AB70" s="249"/>
      <c r="AC70" s="129"/>
      <c r="AD70" s="257"/>
      <c r="AE70" s="257"/>
      <c r="AF70" s="249"/>
      <c r="AG70" s="249"/>
      <c r="AH70" s="249"/>
      <c r="AI70" s="249"/>
      <c r="AJ70" s="249"/>
      <c r="AK70" s="249"/>
      <c r="AL70" s="254"/>
      <c r="AM70" s="255"/>
      <c r="AN70" s="255"/>
      <c r="AO70" s="249"/>
      <c r="AP70" s="247"/>
    </row>
    <row r="71" spans="1:42" ht="45" customHeight="1" x14ac:dyDescent="0.25">
      <c r="A71" s="251"/>
      <c r="B71" s="251"/>
      <c r="C71" s="251"/>
      <c r="D71" s="251"/>
      <c r="E71" s="259"/>
      <c r="F71" s="257"/>
      <c r="G71" s="5"/>
      <c r="H71" s="261"/>
      <c r="I71" s="262"/>
      <c r="J71" s="263"/>
      <c r="K71" s="256"/>
      <c r="L71" s="255"/>
      <c r="M71" s="255"/>
      <c r="N71" s="205" t="s">
        <v>500</v>
      </c>
      <c r="O71" s="126"/>
      <c r="P71" s="134"/>
      <c r="Q71" s="126"/>
      <c r="R71" s="126"/>
      <c r="S71" s="126"/>
      <c r="T71" s="249"/>
      <c r="U71" s="134"/>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49"/>
      <c r="AB71" s="249"/>
      <c r="AC71" s="129"/>
      <c r="AD71" s="257"/>
      <c r="AE71" s="257"/>
      <c r="AF71" s="249"/>
      <c r="AG71" s="249"/>
      <c r="AH71" s="249"/>
      <c r="AI71" s="249"/>
      <c r="AJ71" s="249"/>
      <c r="AK71" s="249"/>
      <c r="AL71" s="254"/>
      <c r="AM71" s="255"/>
      <c r="AN71" s="255"/>
      <c r="AO71" s="249"/>
      <c r="AP71" s="247"/>
    </row>
    <row r="72" spans="1:42" ht="45" customHeight="1" x14ac:dyDescent="0.25">
      <c r="A72" s="250"/>
      <c r="B72" s="250"/>
      <c r="C72" s="250"/>
      <c r="D72" s="250"/>
      <c r="E72" s="259"/>
      <c r="F72" s="257"/>
      <c r="G72" s="5"/>
      <c r="H72" s="261"/>
      <c r="I72" s="262"/>
      <c r="J72" s="263"/>
      <c r="K72" s="256"/>
      <c r="L72" s="255"/>
      <c r="M72" s="255"/>
      <c r="N72" s="205" t="s">
        <v>501</v>
      </c>
      <c r="O72" s="126"/>
      <c r="P72" s="134"/>
      <c r="Q72" s="126"/>
      <c r="R72" s="126"/>
      <c r="S72" s="126"/>
      <c r="T72" s="252"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4"/>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49"/>
      <c r="AB72" s="249"/>
      <c r="AC72" s="129"/>
      <c r="AD72" s="257"/>
      <c r="AE72" s="257"/>
      <c r="AF72" s="249"/>
      <c r="AG72" s="249"/>
      <c r="AH72" s="249"/>
      <c r="AI72" s="249"/>
      <c r="AJ72" s="249"/>
      <c r="AK72" s="249"/>
      <c r="AL72" s="254"/>
      <c r="AM72" s="255"/>
      <c r="AN72" s="255"/>
      <c r="AO72" s="249"/>
      <c r="AP72" s="247"/>
    </row>
    <row r="73" spans="1:42" ht="45" customHeight="1" x14ac:dyDescent="0.25">
      <c r="A73" s="251"/>
      <c r="B73" s="251"/>
      <c r="C73" s="251"/>
      <c r="D73" s="251"/>
      <c r="E73" s="260"/>
      <c r="F73" s="257"/>
      <c r="G73" s="5"/>
      <c r="H73" s="261"/>
      <c r="I73" s="262"/>
      <c r="J73" s="263"/>
      <c r="K73" s="256"/>
      <c r="L73" s="255"/>
      <c r="M73" s="255"/>
      <c r="N73" s="205" t="s">
        <v>502</v>
      </c>
      <c r="O73" s="126"/>
      <c r="P73" s="134"/>
      <c r="Q73" s="126"/>
      <c r="R73" s="126"/>
      <c r="S73" s="126"/>
      <c r="T73" s="249"/>
      <c r="U73" s="134"/>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49"/>
      <c r="AB73" s="249"/>
      <c r="AC73" s="130"/>
      <c r="AD73" s="257"/>
      <c r="AE73" s="257"/>
      <c r="AF73" s="249"/>
      <c r="AG73" s="249"/>
      <c r="AH73" s="249"/>
      <c r="AI73" s="249"/>
      <c r="AJ73" s="249"/>
      <c r="AK73" s="249"/>
      <c r="AL73" s="254"/>
      <c r="AM73" s="255"/>
      <c r="AN73" s="255"/>
      <c r="AO73" s="249"/>
      <c r="AP73" s="247"/>
    </row>
    <row r="74" spans="1:42" ht="45" customHeight="1" x14ac:dyDescent="0.25">
      <c r="A74" s="250"/>
      <c r="B74" s="250"/>
      <c r="C74" s="258"/>
      <c r="D74" s="258"/>
      <c r="E74" s="271"/>
      <c r="F74" s="257"/>
      <c r="G74" s="5"/>
      <c r="H74" s="261"/>
      <c r="I74" s="262" t="s">
        <v>283</v>
      </c>
      <c r="J74" s="263"/>
      <c r="K74" s="256">
        <f>'AYUDA PROBABILIDAD'!V9</f>
        <v>0</v>
      </c>
      <c r="L74" s="255">
        <f>'AYUDA IMPACTO'!S9</f>
        <v>0</v>
      </c>
      <c r="M74" s="255" t="str">
        <f>IFERROR(VLOOKUP(K74,DATOS!$H$22:$M$26,MATCH(L74,DATOS!$I$27:$M$27,0)+1,0),"")</f>
        <v/>
      </c>
      <c r="N74" s="204" t="s">
        <v>503</v>
      </c>
      <c r="O74" s="126"/>
      <c r="P74" s="134"/>
      <c r="Q74" s="126"/>
      <c r="R74" s="126"/>
      <c r="S74" s="126"/>
      <c r="T74" s="252"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4"/>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49" t="e">
        <f>AVERAGE(Z74:Z89)</f>
        <v>#DIV/0!</v>
      </c>
      <c r="AB74" s="249" t="str">
        <f>IFERROR(IF(AA74&gt;=80,"Fuerte",IF(AA74&gt;=50,"Moderado",IF(AA74&lt;50,"Débil",""))),"")</f>
        <v/>
      </c>
      <c r="AC74" s="253" t="str">
        <f>IF(AB74="Débil","EL RIESGO SE PUEDE ESTAR MATERIALIZANDO","")</f>
        <v/>
      </c>
      <c r="AD74" s="257"/>
      <c r="AE74" s="257"/>
      <c r="AF74" s="249" t="e">
        <f>LOOKUP(K74,DATOS!$J$15:$J$19,DATOS!$I$15:$I$19)</f>
        <v>#N/A</v>
      </c>
      <c r="AG74" s="249" t="e">
        <f>LOOKUP(L74,DATOS!$L$15:$L$19,DATOS!$K$15:$K$19)</f>
        <v>#N/A</v>
      </c>
      <c r="AH74" s="249"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49"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49" t="e">
        <f>IFERROR(IF(AF74-AH74&lt;1,1,AF74-AH74),AF74)</f>
        <v>#N/A</v>
      </c>
      <c r="AK74" s="249" t="e">
        <f>IFERROR(IF(AG74-AI74&lt;1,1,AG74-AI74),AG74)</f>
        <v>#N/A</v>
      </c>
      <c r="AL74" s="254">
        <f>IFERROR(LOOKUP(AJ74,DATOS!$I$3:$I$7,DATOS!$J$3:$J$7),0)</f>
        <v>0</v>
      </c>
      <c r="AM74" s="255">
        <f>IFERROR(LOOKUP(AK74,DATOS!$K$3:$K$7,DATOS!$L$3:$L$7),0)</f>
        <v>0</v>
      </c>
      <c r="AN74" s="255" t="str">
        <f>IFERROR(VLOOKUP(AL74,DATOS!$H$22:$M$26,MATCH(AM74,DATOS!$I$27:$M$27,0)+1,0),"")</f>
        <v/>
      </c>
      <c r="AO74" s="249"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3"/>
    </row>
    <row r="75" spans="1:42" ht="45" customHeight="1" x14ac:dyDescent="0.25">
      <c r="A75" s="251"/>
      <c r="B75" s="251"/>
      <c r="C75" s="251"/>
      <c r="D75" s="251"/>
      <c r="E75" s="259"/>
      <c r="F75" s="257"/>
      <c r="G75" s="5"/>
      <c r="H75" s="261"/>
      <c r="I75" s="262"/>
      <c r="J75" s="263"/>
      <c r="K75" s="256"/>
      <c r="L75" s="255"/>
      <c r="M75" s="255"/>
      <c r="N75" s="205" t="s">
        <v>504</v>
      </c>
      <c r="O75" s="126"/>
      <c r="P75" s="134"/>
      <c r="Q75" s="126"/>
      <c r="R75" s="126"/>
      <c r="S75" s="126"/>
      <c r="T75" s="249"/>
      <c r="U75" s="134"/>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49"/>
      <c r="AB75" s="249"/>
      <c r="AC75" s="253"/>
      <c r="AD75" s="257"/>
      <c r="AE75" s="257"/>
      <c r="AF75" s="249"/>
      <c r="AG75" s="249"/>
      <c r="AH75" s="249"/>
      <c r="AI75" s="249"/>
      <c r="AJ75" s="249"/>
      <c r="AK75" s="249"/>
      <c r="AL75" s="254"/>
      <c r="AM75" s="255"/>
      <c r="AN75" s="255"/>
      <c r="AO75" s="249"/>
      <c r="AP75" s="247"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50"/>
      <c r="B76" s="250"/>
      <c r="C76" s="250"/>
      <c r="D76" s="250"/>
      <c r="E76" s="259"/>
      <c r="F76" s="257"/>
      <c r="G76" s="5"/>
      <c r="H76" s="261"/>
      <c r="I76" s="262"/>
      <c r="J76" s="263"/>
      <c r="K76" s="256"/>
      <c r="L76" s="255"/>
      <c r="M76" s="255"/>
      <c r="N76" s="205" t="s">
        <v>505</v>
      </c>
      <c r="O76" s="126"/>
      <c r="P76" s="134"/>
      <c r="Q76" s="126"/>
      <c r="R76" s="126"/>
      <c r="S76" s="126"/>
      <c r="T76" s="252"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4"/>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49"/>
      <c r="AB76" s="249"/>
      <c r="AC76" s="253" t="str">
        <f>IF(AB74="Débil","Consulte fuentes como cambios en el sistema integrado de gestión, indicadores de gestión, informes de auditorías, mapas de riesgos, encuestas de percepción y satisfacción, PQRSD, revisión por la Dirección y salidas no conformes","")</f>
        <v/>
      </c>
      <c r="AD76" s="257"/>
      <c r="AE76" s="257"/>
      <c r="AF76" s="249"/>
      <c r="AG76" s="249"/>
      <c r="AH76" s="249"/>
      <c r="AI76" s="249"/>
      <c r="AJ76" s="249"/>
      <c r="AK76" s="249"/>
      <c r="AL76" s="254"/>
      <c r="AM76" s="255"/>
      <c r="AN76" s="255"/>
      <c r="AO76" s="249"/>
      <c r="AP76" s="247"/>
    </row>
    <row r="77" spans="1:42" ht="45" customHeight="1" x14ac:dyDescent="0.25">
      <c r="A77" s="251"/>
      <c r="B77" s="251"/>
      <c r="C77" s="251"/>
      <c r="D77" s="251"/>
      <c r="E77" s="259"/>
      <c r="F77" s="257"/>
      <c r="G77" s="5"/>
      <c r="H77" s="261"/>
      <c r="I77" s="262"/>
      <c r="J77" s="263"/>
      <c r="K77" s="256"/>
      <c r="L77" s="255"/>
      <c r="M77" s="255"/>
      <c r="N77" s="205" t="s">
        <v>506</v>
      </c>
      <c r="O77" s="126"/>
      <c r="P77" s="134"/>
      <c r="Q77" s="126"/>
      <c r="R77" s="126"/>
      <c r="S77" s="126"/>
      <c r="T77" s="249"/>
      <c r="U77" s="134"/>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49"/>
      <c r="AB77" s="249"/>
      <c r="AC77" s="253"/>
      <c r="AD77" s="257"/>
      <c r="AE77" s="257"/>
      <c r="AF77" s="249"/>
      <c r="AG77" s="249"/>
      <c r="AH77" s="249"/>
      <c r="AI77" s="249"/>
      <c r="AJ77" s="249"/>
      <c r="AK77" s="249"/>
      <c r="AL77" s="254"/>
      <c r="AM77" s="255"/>
      <c r="AN77" s="255"/>
      <c r="AO77" s="249"/>
      <c r="AP77" s="248"/>
    </row>
    <row r="78" spans="1:42" ht="45" customHeight="1" x14ac:dyDescent="0.25">
      <c r="A78" s="250"/>
      <c r="B78" s="250"/>
      <c r="C78" s="250"/>
      <c r="D78" s="250"/>
      <c r="E78" s="259"/>
      <c r="F78" s="257"/>
      <c r="G78" s="5"/>
      <c r="H78" s="261"/>
      <c r="I78" s="262"/>
      <c r="J78" s="263"/>
      <c r="K78" s="256"/>
      <c r="L78" s="255"/>
      <c r="M78" s="255"/>
      <c r="N78" s="205" t="s">
        <v>507</v>
      </c>
      <c r="O78" s="126"/>
      <c r="P78" s="134"/>
      <c r="Q78" s="126"/>
      <c r="R78" s="126"/>
      <c r="S78" s="126"/>
      <c r="T78" s="252"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4"/>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49"/>
      <c r="AB78" s="249"/>
      <c r="AC78" s="253"/>
      <c r="AD78" s="257"/>
      <c r="AE78" s="257"/>
      <c r="AF78" s="249"/>
      <c r="AG78" s="249"/>
      <c r="AH78" s="249"/>
      <c r="AI78" s="249"/>
      <c r="AJ78" s="249"/>
      <c r="AK78" s="249"/>
      <c r="AL78" s="254"/>
      <c r="AM78" s="255"/>
      <c r="AN78" s="255"/>
      <c r="AO78" s="249"/>
      <c r="AP78" s="248"/>
    </row>
    <row r="79" spans="1:42" ht="45" customHeight="1" x14ac:dyDescent="0.25">
      <c r="A79" s="251"/>
      <c r="B79" s="251"/>
      <c r="C79" s="251"/>
      <c r="D79" s="251"/>
      <c r="E79" s="259"/>
      <c r="F79" s="257"/>
      <c r="G79" s="5"/>
      <c r="H79" s="261"/>
      <c r="I79" s="262"/>
      <c r="J79" s="263"/>
      <c r="K79" s="256"/>
      <c r="L79" s="255"/>
      <c r="M79" s="255"/>
      <c r="N79" s="205" t="s">
        <v>508</v>
      </c>
      <c r="O79" s="126"/>
      <c r="P79" s="134"/>
      <c r="Q79" s="126"/>
      <c r="R79" s="126"/>
      <c r="S79" s="126"/>
      <c r="T79" s="249"/>
      <c r="U79" s="134"/>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49"/>
      <c r="AB79" s="249"/>
      <c r="AC79" s="253" t="str">
        <f>IF(AB74="Débil","Establezca acciones preventivas en un plan de tratamiento","")</f>
        <v/>
      </c>
      <c r="AD79" s="257"/>
      <c r="AE79" s="257"/>
      <c r="AF79" s="249"/>
      <c r="AG79" s="249"/>
      <c r="AH79" s="249"/>
      <c r="AI79" s="249"/>
      <c r="AJ79" s="249"/>
      <c r="AK79" s="249"/>
      <c r="AL79" s="254"/>
      <c r="AM79" s="255"/>
      <c r="AN79" s="255"/>
      <c r="AO79" s="249"/>
      <c r="AP79" s="248"/>
    </row>
    <row r="80" spans="1:42" ht="45" customHeight="1" x14ac:dyDescent="0.25">
      <c r="A80" s="250"/>
      <c r="B80" s="250"/>
      <c r="C80" s="250"/>
      <c r="D80" s="250"/>
      <c r="E80" s="259"/>
      <c r="F80" s="257"/>
      <c r="G80" s="5"/>
      <c r="H80" s="261"/>
      <c r="I80" s="262"/>
      <c r="J80" s="263"/>
      <c r="K80" s="256"/>
      <c r="L80" s="255"/>
      <c r="M80" s="255"/>
      <c r="N80" s="205" t="s">
        <v>509</v>
      </c>
      <c r="O80" s="126"/>
      <c r="P80" s="134"/>
      <c r="Q80" s="126"/>
      <c r="R80" s="126"/>
      <c r="S80" s="126"/>
      <c r="T80" s="252"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4"/>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49"/>
      <c r="AB80" s="249"/>
      <c r="AC80" s="253"/>
      <c r="AD80" s="257"/>
      <c r="AE80" s="257"/>
      <c r="AF80" s="249"/>
      <c r="AG80" s="249"/>
      <c r="AH80" s="249"/>
      <c r="AI80" s="249"/>
      <c r="AJ80" s="249"/>
      <c r="AK80" s="249"/>
      <c r="AL80" s="254"/>
      <c r="AM80" s="255"/>
      <c r="AN80" s="255"/>
      <c r="AO80" s="249"/>
      <c r="AP80" s="248"/>
    </row>
    <row r="81" spans="1:42" ht="45" customHeight="1" x14ac:dyDescent="0.25">
      <c r="A81" s="251"/>
      <c r="B81" s="251"/>
      <c r="C81" s="251"/>
      <c r="D81" s="251"/>
      <c r="E81" s="259"/>
      <c r="F81" s="257"/>
      <c r="G81" s="5"/>
      <c r="H81" s="261"/>
      <c r="I81" s="262"/>
      <c r="J81" s="263"/>
      <c r="K81" s="256"/>
      <c r="L81" s="255"/>
      <c r="M81" s="255"/>
      <c r="N81" s="205" t="s">
        <v>510</v>
      </c>
      <c r="O81" s="126"/>
      <c r="P81" s="134"/>
      <c r="Q81" s="126"/>
      <c r="R81" s="126"/>
      <c r="S81" s="126"/>
      <c r="T81" s="249"/>
      <c r="U81" s="134"/>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49"/>
      <c r="AB81" s="249"/>
      <c r="AC81" s="253"/>
      <c r="AD81" s="257"/>
      <c r="AE81" s="257"/>
      <c r="AF81" s="249"/>
      <c r="AG81" s="249"/>
      <c r="AH81" s="249"/>
      <c r="AI81" s="249"/>
      <c r="AJ81" s="249"/>
      <c r="AK81" s="249"/>
      <c r="AL81" s="254"/>
      <c r="AM81" s="255"/>
      <c r="AN81" s="255"/>
      <c r="AO81" s="249"/>
      <c r="AP81" s="203"/>
    </row>
    <row r="82" spans="1:42" ht="45" customHeight="1" x14ac:dyDescent="0.25">
      <c r="A82" s="250"/>
      <c r="B82" s="250"/>
      <c r="C82" s="250"/>
      <c r="D82" s="250"/>
      <c r="E82" s="259"/>
      <c r="F82" s="257"/>
      <c r="G82" s="5"/>
      <c r="H82" s="261"/>
      <c r="I82" s="262"/>
      <c r="J82" s="263"/>
      <c r="K82" s="256"/>
      <c r="L82" s="255"/>
      <c r="M82" s="255"/>
      <c r="N82" s="205" t="s">
        <v>511</v>
      </c>
      <c r="O82" s="126"/>
      <c r="P82" s="134"/>
      <c r="Q82" s="126"/>
      <c r="R82" s="126"/>
      <c r="S82" s="126"/>
      <c r="T82" s="252"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4"/>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49"/>
      <c r="AB82" s="249"/>
      <c r="AC82" s="201"/>
      <c r="AD82" s="257"/>
      <c r="AE82" s="257"/>
      <c r="AF82" s="249"/>
      <c r="AG82" s="249"/>
      <c r="AH82" s="249"/>
      <c r="AI82" s="249"/>
      <c r="AJ82" s="249"/>
      <c r="AK82" s="249"/>
      <c r="AL82" s="254"/>
      <c r="AM82" s="255"/>
      <c r="AN82" s="255"/>
      <c r="AO82" s="249"/>
      <c r="AP82" s="247"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51"/>
      <c r="B83" s="251"/>
      <c r="C83" s="251"/>
      <c r="D83" s="251"/>
      <c r="E83" s="259"/>
      <c r="F83" s="257"/>
      <c r="G83" s="5"/>
      <c r="H83" s="261"/>
      <c r="I83" s="262"/>
      <c r="J83" s="263"/>
      <c r="K83" s="256"/>
      <c r="L83" s="255"/>
      <c r="M83" s="255"/>
      <c r="N83" s="205" t="s">
        <v>512</v>
      </c>
      <c r="O83" s="126"/>
      <c r="P83" s="134"/>
      <c r="Q83" s="126"/>
      <c r="R83" s="126"/>
      <c r="S83" s="126"/>
      <c r="T83" s="249"/>
      <c r="U83" s="134"/>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49"/>
      <c r="AB83" s="249"/>
      <c r="AC83" s="201"/>
      <c r="AD83" s="257"/>
      <c r="AE83" s="257"/>
      <c r="AF83" s="249"/>
      <c r="AG83" s="249"/>
      <c r="AH83" s="249"/>
      <c r="AI83" s="249"/>
      <c r="AJ83" s="249"/>
      <c r="AK83" s="249"/>
      <c r="AL83" s="254"/>
      <c r="AM83" s="255"/>
      <c r="AN83" s="255"/>
      <c r="AO83" s="249"/>
      <c r="AP83" s="247"/>
    </row>
    <row r="84" spans="1:42" ht="45" customHeight="1" x14ac:dyDescent="0.25">
      <c r="A84" s="250"/>
      <c r="B84" s="250"/>
      <c r="C84" s="250"/>
      <c r="D84" s="250"/>
      <c r="E84" s="259"/>
      <c r="F84" s="257"/>
      <c r="G84" s="5"/>
      <c r="H84" s="261"/>
      <c r="I84" s="262"/>
      <c r="J84" s="263"/>
      <c r="K84" s="256"/>
      <c r="L84" s="255"/>
      <c r="M84" s="255"/>
      <c r="N84" s="205" t="s">
        <v>513</v>
      </c>
      <c r="O84" s="126"/>
      <c r="P84" s="134"/>
      <c r="Q84" s="126"/>
      <c r="R84" s="126"/>
      <c r="S84" s="126"/>
      <c r="T84" s="252"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4"/>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49"/>
      <c r="AB84" s="249"/>
      <c r="AC84" s="201"/>
      <c r="AD84" s="257"/>
      <c r="AE84" s="257"/>
      <c r="AF84" s="249"/>
      <c r="AG84" s="249"/>
      <c r="AH84" s="249"/>
      <c r="AI84" s="249"/>
      <c r="AJ84" s="249"/>
      <c r="AK84" s="249"/>
      <c r="AL84" s="254"/>
      <c r="AM84" s="255"/>
      <c r="AN84" s="255"/>
      <c r="AO84" s="249"/>
      <c r="AP84" s="247"/>
    </row>
    <row r="85" spans="1:42" ht="45" customHeight="1" x14ac:dyDescent="0.25">
      <c r="A85" s="251"/>
      <c r="B85" s="251"/>
      <c r="C85" s="251"/>
      <c r="D85" s="251"/>
      <c r="E85" s="259"/>
      <c r="F85" s="257"/>
      <c r="G85" s="5"/>
      <c r="H85" s="261"/>
      <c r="I85" s="262"/>
      <c r="J85" s="263"/>
      <c r="K85" s="256"/>
      <c r="L85" s="255"/>
      <c r="M85" s="255"/>
      <c r="N85" s="205" t="s">
        <v>514</v>
      </c>
      <c r="O85" s="126"/>
      <c r="P85" s="134"/>
      <c r="Q85" s="126"/>
      <c r="R85" s="126"/>
      <c r="S85" s="126"/>
      <c r="T85" s="249"/>
      <c r="U85" s="134"/>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49"/>
      <c r="AB85" s="249"/>
      <c r="AC85" s="201"/>
      <c r="AD85" s="257"/>
      <c r="AE85" s="257"/>
      <c r="AF85" s="249"/>
      <c r="AG85" s="249"/>
      <c r="AH85" s="249"/>
      <c r="AI85" s="249"/>
      <c r="AJ85" s="249"/>
      <c r="AK85" s="249"/>
      <c r="AL85" s="254"/>
      <c r="AM85" s="255"/>
      <c r="AN85" s="255"/>
      <c r="AO85" s="249"/>
      <c r="AP85" s="247"/>
    </row>
    <row r="86" spans="1:42" ht="45" customHeight="1" x14ac:dyDescent="0.25">
      <c r="A86" s="250"/>
      <c r="B86" s="250"/>
      <c r="C86" s="250"/>
      <c r="D86" s="250"/>
      <c r="E86" s="259"/>
      <c r="F86" s="257"/>
      <c r="G86" s="5"/>
      <c r="H86" s="261"/>
      <c r="I86" s="262"/>
      <c r="J86" s="263"/>
      <c r="K86" s="256"/>
      <c r="L86" s="255"/>
      <c r="M86" s="255"/>
      <c r="N86" s="205" t="s">
        <v>515</v>
      </c>
      <c r="O86" s="126"/>
      <c r="P86" s="134"/>
      <c r="Q86" s="126"/>
      <c r="R86" s="126"/>
      <c r="S86" s="126"/>
      <c r="T86" s="252"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4"/>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49"/>
      <c r="AB86" s="249"/>
      <c r="AC86" s="129"/>
      <c r="AD86" s="257"/>
      <c r="AE86" s="257"/>
      <c r="AF86" s="249"/>
      <c r="AG86" s="249"/>
      <c r="AH86" s="249"/>
      <c r="AI86" s="249"/>
      <c r="AJ86" s="249"/>
      <c r="AK86" s="249"/>
      <c r="AL86" s="254"/>
      <c r="AM86" s="255"/>
      <c r="AN86" s="255"/>
      <c r="AO86" s="249"/>
      <c r="AP86" s="247"/>
    </row>
    <row r="87" spans="1:42" ht="45" customHeight="1" x14ac:dyDescent="0.25">
      <c r="A87" s="251"/>
      <c r="B87" s="251"/>
      <c r="C87" s="251"/>
      <c r="D87" s="251"/>
      <c r="E87" s="259"/>
      <c r="F87" s="257"/>
      <c r="G87" s="5"/>
      <c r="H87" s="261"/>
      <c r="I87" s="262"/>
      <c r="J87" s="263"/>
      <c r="K87" s="256"/>
      <c r="L87" s="255"/>
      <c r="M87" s="255"/>
      <c r="N87" s="205" t="s">
        <v>516</v>
      </c>
      <c r="O87" s="126"/>
      <c r="P87" s="134"/>
      <c r="Q87" s="126"/>
      <c r="R87" s="126"/>
      <c r="S87" s="126"/>
      <c r="T87" s="249"/>
      <c r="U87" s="134"/>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49"/>
      <c r="AB87" s="249"/>
      <c r="AC87" s="129"/>
      <c r="AD87" s="257"/>
      <c r="AE87" s="257"/>
      <c r="AF87" s="249"/>
      <c r="AG87" s="249"/>
      <c r="AH87" s="249"/>
      <c r="AI87" s="249"/>
      <c r="AJ87" s="249"/>
      <c r="AK87" s="249"/>
      <c r="AL87" s="254"/>
      <c r="AM87" s="255"/>
      <c r="AN87" s="255"/>
      <c r="AO87" s="249"/>
      <c r="AP87" s="247"/>
    </row>
    <row r="88" spans="1:42" ht="45" customHeight="1" x14ac:dyDescent="0.25">
      <c r="A88" s="250"/>
      <c r="B88" s="250"/>
      <c r="C88" s="250"/>
      <c r="D88" s="250"/>
      <c r="E88" s="259"/>
      <c r="F88" s="257"/>
      <c r="G88" s="5"/>
      <c r="H88" s="261"/>
      <c r="I88" s="262"/>
      <c r="J88" s="263"/>
      <c r="K88" s="256"/>
      <c r="L88" s="255"/>
      <c r="M88" s="255"/>
      <c r="N88" s="205" t="s">
        <v>517</v>
      </c>
      <c r="O88" s="126"/>
      <c r="P88" s="134"/>
      <c r="Q88" s="126"/>
      <c r="R88" s="126"/>
      <c r="S88" s="126"/>
      <c r="T88" s="252"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4"/>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49"/>
      <c r="AB88" s="249"/>
      <c r="AC88" s="129"/>
      <c r="AD88" s="257"/>
      <c r="AE88" s="257"/>
      <c r="AF88" s="249"/>
      <c r="AG88" s="249"/>
      <c r="AH88" s="249"/>
      <c r="AI88" s="249"/>
      <c r="AJ88" s="249"/>
      <c r="AK88" s="249"/>
      <c r="AL88" s="254"/>
      <c r="AM88" s="255"/>
      <c r="AN88" s="255"/>
      <c r="AO88" s="249"/>
      <c r="AP88" s="247"/>
    </row>
    <row r="89" spans="1:42" ht="45" customHeight="1" x14ac:dyDescent="0.25">
      <c r="A89" s="251"/>
      <c r="B89" s="251"/>
      <c r="C89" s="251"/>
      <c r="D89" s="251"/>
      <c r="E89" s="260"/>
      <c r="F89" s="257"/>
      <c r="G89" s="5"/>
      <c r="H89" s="261"/>
      <c r="I89" s="262"/>
      <c r="J89" s="263"/>
      <c r="K89" s="256"/>
      <c r="L89" s="255"/>
      <c r="M89" s="255"/>
      <c r="N89" s="205" t="s">
        <v>518</v>
      </c>
      <c r="O89" s="126"/>
      <c r="P89" s="134"/>
      <c r="Q89" s="126"/>
      <c r="R89" s="126"/>
      <c r="S89" s="126"/>
      <c r="T89" s="249"/>
      <c r="U89" s="134"/>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49"/>
      <c r="AB89" s="249"/>
      <c r="AC89" s="130"/>
      <c r="AD89" s="257"/>
      <c r="AE89" s="257"/>
      <c r="AF89" s="249"/>
      <c r="AG89" s="249"/>
      <c r="AH89" s="249"/>
      <c r="AI89" s="249"/>
      <c r="AJ89" s="249"/>
      <c r="AK89" s="249"/>
      <c r="AL89" s="254"/>
      <c r="AM89" s="255"/>
      <c r="AN89" s="255"/>
      <c r="AO89" s="249"/>
      <c r="AP89" s="247"/>
    </row>
    <row r="90" spans="1:42" ht="45" customHeight="1" x14ac:dyDescent="0.25">
      <c r="A90" s="250"/>
      <c r="B90" s="250"/>
      <c r="C90" s="258"/>
      <c r="D90" s="258"/>
      <c r="E90" s="271"/>
      <c r="F90" s="257"/>
      <c r="G90" s="5"/>
      <c r="H90" s="261"/>
      <c r="I90" s="262" t="s">
        <v>284</v>
      </c>
      <c r="J90" s="263"/>
      <c r="K90" s="256">
        <f>'AYUDA PROBABILIDAD'!V10</f>
        <v>0</v>
      </c>
      <c r="L90" s="255">
        <f>'AYUDA IMPACTO'!S10</f>
        <v>0</v>
      </c>
      <c r="M90" s="255" t="str">
        <f>IFERROR(VLOOKUP(K90,DATOS!$H$22:$M$26,MATCH(L90,DATOS!$I$27:$M$27,0)+1,0),"")</f>
        <v/>
      </c>
      <c r="N90" s="204" t="s">
        <v>519</v>
      </c>
      <c r="O90" s="126"/>
      <c r="P90" s="134"/>
      <c r="Q90" s="126"/>
      <c r="R90" s="126"/>
      <c r="S90" s="126"/>
      <c r="T90" s="252"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4"/>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49" t="e">
        <f t="shared" ref="AA90" si="51">AVERAGE(Z90:Z105)</f>
        <v>#DIV/0!</v>
      </c>
      <c r="AB90" s="249" t="str">
        <f>IFERROR(IF(AA90&gt;=80,"Fuerte",IF(AA90&gt;=50,"Moderado",IF(AA90&lt;50,"Débil",""))),"")</f>
        <v/>
      </c>
      <c r="AC90" s="253" t="str">
        <f>IF(AB90="Débil","EL RIESGO SE PUEDE ESTAR MATERIALIZANDO","")</f>
        <v/>
      </c>
      <c r="AD90" s="257"/>
      <c r="AE90" s="257"/>
      <c r="AF90" s="249" t="e">
        <f>LOOKUP(K90,DATOS!$J$15:$J$19,DATOS!$I$15:$I$19)</f>
        <v>#N/A</v>
      </c>
      <c r="AG90" s="249" t="e">
        <f>LOOKUP(L90,DATOS!$L$15:$L$19,DATOS!$K$15:$K$19)</f>
        <v>#N/A</v>
      </c>
      <c r="AH90" s="249"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49"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49" t="e">
        <f>IFERROR(IF(AF90-AH90&lt;1,1,AF90-AH90),AF90)</f>
        <v>#N/A</v>
      </c>
      <c r="AK90" s="249" t="e">
        <f>IFERROR(IF(AG90-AI90&lt;1,1,AG90-AI90),AG90)</f>
        <v>#N/A</v>
      </c>
      <c r="AL90" s="254">
        <f>IFERROR(LOOKUP(AJ90,DATOS!$I$3:$I$7,DATOS!$J$3:$J$7),0)</f>
        <v>0</v>
      </c>
      <c r="AM90" s="255">
        <f>IFERROR(LOOKUP(AK90,DATOS!$K$3:$K$7,DATOS!$L$3:$L$7),0)</f>
        <v>0</v>
      </c>
      <c r="AN90" s="255" t="str">
        <f>IFERROR(VLOOKUP(AL90,DATOS!$H$22:$M$26,MATCH(AM90,DATOS!$I$27:$M$27,0)+1,0),"")</f>
        <v/>
      </c>
      <c r="AO90" s="249"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3"/>
    </row>
    <row r="91" spans="1:42" ht="45" customHeight="1" x14ac:dyDescent="0.25">
      <c r="A91" s="251"/>
      <c r="B91" s="251"/>
      <c r="C91" s="251"/>
      <c r="D91" s="251"/>
      <c r="E91" s="259"/>
      <c r="F91" s="257"/>
      <c r="G91" s="5"/>
      <c r="H91" s="261"/>
      <c r="I91" s="262"/>
      <c r="J91" s="263"/>
      <c r="K91" s="256"/>
      <c r="L91" s="255"/>
      <c r="M91" s="255"/>
      <c r="N91" s="205" t="s">
        <v>520</v>
      </c>
      <c r="O91" s="126"/>
      <c r="P91" s="134"/>
      <c r="Q91" s="126"/>
      <c r="R91" s="126"/>
      <c r="S91" s="126"/>
      <c r="T91" s="249"/>
      <c r="U91" s="134"/>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49"/>
      <c r="AB91" s="249"/>
      <c r="AC91" s="253"/>
      <c r="AD91" s="257"/>
      <c r="AE91" s="257"/>
      <c r="AF91" s="249"/>
      <c r="AG91" s="249"/>
      <c r="AH91" s="249"/>
      <c r="AI91" s="249"/>
      <c r="AJ91" s="249"/>
      <c r="AK91" s="249"/>
      <c r="AL91" s="254"/>
      <c r="AM91" s="255"/>
      <c r="AN91" s="255"/>
      <c r="AO91" s="249"/>
      <c r="AP91" s="247"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50"/>
      <c r="B92" s="250"/>
      <c r="C92" s="250"/>
      <c r="D92" s="250"/>
      <c r="E92" s="259"/>
      <c r="F92" s="257"/>
      <c r="G92" s="5"/>
      <c r="H92" s="261"/>
      <c r="I92" s="262"/>
      <c r="J92" s="263"/>
      <c r="K92" s="256"/>
      <c r="L92" s="255"/>
      <c r="M92" s="255"/>
      <c r="N92" s="205" t="s">
        <v>521</v>
      </c>
      <c r="O92" s="126"/>
      <c r="P92" s="134"/>
      <c r="Q92" s="126"/>
      <c r="R92" s="126"/>
      <c r="S92" s="126"/>
      <c r="T92" s="252"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4"/>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49"/>
      <c r="AB92" s="249"/>
      <c r="AC92" s="253" t="str">
        <f>IF(AB90="Débil","Consulte fuentes como cambios en el sistema integrado de gestión, indicadores de gestión, informes de auditorías, mapas de riesgos, encuestas de percepción y satisfacción, PQRSD, revisión por la Dirección y salidas no conformes","")</f>
        <v/>
      </c>
      <c r="AD92" s="257"/>
      <c r="AE92" s="257"/>
      <c r="AF92" s="249"/>
      <c r="AG92" s="249"/>
      <c r="AH92" s="249"/>
      <c r="AI92" s="249"/>
      <c r="AJ92" s="249"/>
      <c r="AK92" s="249"/>
      <c r="AL92" s="254"/>
      <c r="AM92" s="255"/>
      <c r="AN92" s="255"/>
      <c r="AO92" s="249"/>
      <c r="AP92" s="247"/>
    </row>
    <row r="93" spans="1:42" ht="45" customHeight="1" x14ac:dyDescent="0.25">
      <c r="A93" s="251"/>
      <c r="B93" s="251"/>
      <c r="C93" s="251"/>
      <c r="D93" s="251"/>
      <c r="E93" s="259"/>
      <c r="F93" s="257"/>
      <c r="G93" s="5"/>
      <c r="H93" s="261"/>
      <c r="I93" s="262"/>
      <c r="J93" s="263"/>
      <c r="K93" s="256"/>
      <c r="L93" s="255"/>
      <c r="M93" s="255"/>
      <c r="N93" s="205" t="s">
        <v>522</v>
      </c>
      <c r="O93" s="126"/>
      <c r="P93" s="134"/>
      <c r="Q93" s="126"/>
      <c r="R93" s="126"/>
      <c r="S93" s="126"/>
      <c r="T93" s="249"/>
      <c r="U93" s="134"/>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49"/>
      <c r="AB93" s="249"/>
      <c r="AC93" s="253"/>
      <c r="AD93" s="257"/>
      <c r="AE93" s="257"/>
      <c r="AF93" s="249"/>
      <c r="AG93" s="249"/>
      <c r="AH93" s="249"/>
      <c r="AI93" s="249"/>
      <c r="AJ93" s="249"/>
      <c r="AK93" s="249"/>
      <c r="AL93" s="254"/>
      <c r="AM93" s="255"/>
      <c r="AN93" s="255"/>
      <c r="AO93" s="249"/>
      <c r="AP93" s="248"/>
    </row>
    <row r="94" spans="1:42" ht="45" customHeight="1" x14ac:dyDescent="0.25">
      <c r="A94" s="250"/>
      <c r="B94" s="250"/>
      <c r="C94" s="250"/>
      <c r="D94" s="250"/>
      <c r="E94" s="259"/>
      <c r="F94" s="257"/>
      <c r="G94" s="5"/>
      <c r="H94" s="261"/>
      <c r="I94" s="262"/>
      <c r="J94" s="263"/>
      <c r="K94" s="256"/>
      <c r="L94" s="255"/>
      <c r="M94" s="255"/>
      <c r="N94" s="205" t="s">
        <v>523</v>
      </c>
      <c r="O94" s="126"/>
      <c r="P94" s="134"/>
      <c r="Q94" s="126"/>
      <c r="R94" s="126"/>
      <c r="S94" s="126"/>
      <c r="T94" s="252"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4"/>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49"/>
      <c r="AB94" s="249"/>
      <c r="AC94" s="253"/>
      <c r="AD94" s="257"/>
      <c r="AE94" s="257"/>
      <c r="AF94" s="249"/>
      <c r="AG94" s="249"/>
      <c r="AH94" s="249"/>
      <c r="AI94" s="249"/>
      <c r="AJ94" s="249"/>
      <c r="AK94" s="249"/>
      <c r="AL94" s="254"/>
      <c r="AM94" s="255"/>
      <c r="AN94" s="255"/>
      <c r="AO94" s="249"/>
      <c r="AP94" s="248"/>
    </row>
    <row r="95" spans="1:42" ht="45" customHeight="1" x14ac:dyDescent="0.25">
      <c r="A95" s="251"/>
      <c r="B95" s="251"/>
      <c r="C95" s="251"/>
      <c r="D95" s="251"/>
      <c r="E95" s="259"/>
      <c r="F95" s="257"/>
      <c r="G95" s="5"/>
      <c r="H95" s="261"/>
      <c r="I95" s="262"/>
      <c r="J95" s="263"/>
      <c r="K95" s="256"/>
      <c r="L95" s="255"/>
      <c r="M95" s="255"/>
      <c r="N95" s="205" t="s">
        <v>524</v>
      </c>
      <c r="O95" s="126"/>
      <c r="P95" s="134"/>
      <c r="Q95" s="126"/>
      <c r="R95" s="126"/>
      <c r="S95" s="126"/>
      <c r="T95" s="249"/>
      <c r="U95" s="134"/>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49"/>
      <c r="AB95" s="249"/>
      <c r="AC95" s="253" t="str">
        <f>IF(AB90="Débil","Establezca acciones preventivas en un plan de tratamiento","")</f>
        <v/>
      </c>
      <c r="AD95" s="257"/>
      <c r="AE95" s="257"/>
      <c r="AF95" s="249"/>
      <c r="AG95" s="249"/>
      <c r="AH95" s="249"/>
      <c r="AI95" s="249"/>
      <c r="AJ95" s="249"/>
      <c r="AK95" s="249"/>
      <c r="AL95" s="254"/>
      <c r="AM95" s="255"/>
      <c r="AN95" s="255"/>
      <c r="AO95" s="249"/>
      <c r="AP95" s="248"/>
    </row>
    <row r="96" spans="1:42" ht="45" customHeight="1" x14ac:dyDescent="0.25">
      <c r="A96" s="250"/>
      <c r="B96" s="250"/>
      <c r="C96" s="250"/>
      <c r="D96" s="250"/>
      <c r="E96" s="259"/>
      <c r="F96" s="257"/>
      <c r="G96" s="5"/>
      <c r="H96" s="261"/>
      <c r="I96" s="262"/>
      <c r="J96" s="263"/>
      <c r="K96" s="256"/>
      <c r="L96" s="255"/>
      <c r="M96" s="255"/>
      <c r="N96" s="205" t="s">
        <v>525</v>
      </c>
      <c r="O96" s="126"/>
      <c r="P96" s="134"/>
      <c r="Q96" s="126"/>
      <c r="R96" s="126"/>
      <c r="S96" s="126"/>
      <c r="T96" s="252"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4"/>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49"/>
      <c r="AB96" s="249"/>
      <c r="AC96" s="253"/>
      <c r="AD96" s="257"/>
      <c r="AE96" s="257"/>
      <c r="AF96" s="249"/>
      <c r="AG96" s="249"/>
      <c r="AH96" s="249"/>
      <c r="AI96" s="249"/>
      <c r="AJ96" s="249"/>
      <c r="AK96" s="249"/>
      <c r="AL96" s="254"/>
      <c r="AM96" s="255"/>
      <c r="AN96" s="255"/>
      <c r="AO96" s="249"/>
      <c r="AP96" s="248"/>
    </row>
    <row r="97" spans="1:42" ht="45" customHeight="1" x14ac:dyDescent="0.25">
      <c r="A97" s="251"/>
      <c r="B97" s="251"/>
      <c r="C97" s="251"/>
      <c r="D97" s="251"/>
      <c r="E97" s="259"/>
      <c r="F97" s="257"/>
      <c r="G97" s="5"/>
      <c r="H97" s="261"/>
      <c r="I97" s="262"/>
      <c r="J97" s="263"/>
      <c r="K97" s="256"/>
      <c r="L97" s="255"/>
      <c r="M97" s="255"/>
      <c r="N97" s="205" t="s">
        <v>526</v>
      </c>
      <c r="O97" s="126"/>
      <c r="P97" s="134"/>
      <c r="Q97" s="126"/>
      <c r="R97" s="126"/>
      <c r="S97" s="126"/>
      <c r="T97" s="249"/>
      <c r="U97" s="134"/>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49"/>
      <c r="AB97" s="249"/>
      <c r="AC97" s="253"/>
      <c r="AD97" s="257"/>
      <c r="AE97" s="257"/>
      <c r="AF97" s="249"/>
      <c r="AG97" s="249"/>
      <c r="AH97" s="249"/>
      <c r="AI97" s="249"/>
      <c r="AJ97" s="249"/>
      <c r="AK97" s="249"/>
      <c r="AL97" s="254"/>
      <c r="AM97" s="255"/>
      <c r="AN97" s="255"/>
      <c r="AO97" s="249"/>
      <c r="AP97" s="203"/>
    </row>
    <row r="98" spans="1:42" ht="45" customHeight="1" x14ac:dyDescent="0.25">
      <c r="A98" s="250"/>
      <c r="B98" s="250"/>
      <c r="C98" s="250"/>
      <c r="D98" s="250"/>
      <c r="E98" s="259"/>
      <c r="F98" s="257"/>
      <c r="G98" s="5"/>
      <c r="H98" s="261"/>
      <c r="I98" s="262"/>
      <c r="J98" s="263"/>
      <c r="K98" s="256"/>
      <c r="L98" s="255"/>
      <c r="M98" s="255"/>
      <c r="N98" s="205" t="s">
        <v>527</v>
      </c>
      <c r="O98" s="126"/>
      <c r="P98" s="134"/>
      <c r="Q98" s="126"/>
      <c r="R98" s="126"/>
      <c r="S98" s="126"/>
      <c r="T98" s="252"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4"/>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49"/>
      <c r="AB98" s="249"/>
      <c r="AC98" s="201"/>
      <c r="AD98" s="257"/>
      <c r="AE98" s="257"/>
      <c r="AF98" s="249"/>
      <c r="AG98" s="249"/>
      <c r="AH98" s="249"/>
      <c r="AI98" s="249"/>
      <c r="AJ98" s="249"/>
      <c r="AK98" s="249"/>
      <c r="AL98" s="254"/>
      <c r="AM98" s="255"/>
      <c r="AN98" s="255"/>
      <c r="AO98" s="249"/>
      <c r="AP98" s="247"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51"/>
      <c r="B99" s="251"/>
      <c r="C99" s="251"/>
      <c r="D99" s="251"/>
      <c r="E99" s="259"/>
      <c r="F99" s="257"/>
      <c r="G99" s="5"/>
      <c r="H99" s="261"/>
      <c r="I99" s="262"/>
      <c r="J99" s="263"/>
      <c r="K99" s="256"/>
      <c r="L99" s="255"/>
      <c r="M99" s="255"/>
      <c r="N99" s="205" t="s">
        <v>528</v>
      </c>
      <c r="O99" s="126"/>
      <c r="P99" s="134"/>
      <c r="Q99" s="126"/>
      <c r="R99" s="126"/>
      <c r="S99" s="126"/>
      <c r="T99" s="249"/>
      <c r="U99" s="134"/>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49"/>
      <c r="AB99" s="249"/>
      <c r="AC99" s="201"/>
      <c r="AD99" s="257"/>
      <c r="AE99" s="257"/>
      <c r="AF99" s="249"/>
      <c r="AG99" s="249"/>
      <c r="AH99" s="249"/>
      <c r="AI99" s="249"/>
      <c r="AJ99" s="249"/>
      <c r="AK99" s="249"/>
      <c r="AL99" s="254"/>
      <c r="AM99" s="255"/>
      <c r="AN99" s="255"/>
      <c r="AO99" s="249"/>
      <c r="AP99" s="247"/>
    </row>
    <row r="100" spans="1:42" ht="45" customHeight="1" x14ac:dyDescent="0.25">
      <c r="A100" s="250"/>
      <c r="B100" s="250"/>
      <c r="C100" s="250"/>
      <c r="D100" s="250"/>
      <c r="E100" s="259"/>
      <c r="F100" s="257"/>
      <c r="G100" s="5"/>
      <c r="H100" s="261"/>
      <c r="I100" s="262"/>
      <c r="J100" s="263"/>
      <c r="K100" s="256"/>
      <c r="L100" s="255"/>
      <c r="M100" s="255"/>
      <c r="N100" s="205" t="s">
        <v>529</v>
      </c>
      <c r="O100" s="126"/>
      <c r="P100" s="134"/>
      <c r="Q100" s="126"/>
      <c r="R100" s="126"/>
      <c r="S100" s="126"/>
      <c r="T100" s="252"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4"/>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49"/>
      <c r="AB100" s="249"/>
      <c r="AC100" s="201"/>
      <c r="AD100" s="257"/>
      <c r="AE100" s="257"/>
      <c r="AF100" s="249"/>
      <c r="AG100" s="249"/>
      <c r="AH100" s="249"/>
      <c r="AI100" s="249"/>
      <c r="AJ100" s="249"/>
      <c r="AK100" s="249"/>
      <c r="AL100" s="254"/>
      <c r="AM100" s="255"/>
      <c r="AN100" s="255"/>
      <c r="AO100" s="249"/>
      <c r="AP100" s="247"/>
    </row>
    <row r="101" spans="1:42" ht="45" customHeight="1" x14ac:dyDescent="0.25">
      <c r="A101" s="251"/>
      <c r="B101" s="251"/>
      <c r="C101" s="251"/>
      <c r="D101" s="251"/>
      <c r="E101" s="259"/>
      <c r="F101" s="257"/>
      <c r="G101" s="5"/>
      <c r="H101" s="261"/>
      <c r="I101" s="262"/>
      <c r="J101" s="263"/>
      <c r="K101" s="256"/>
      <c r="L101" s="255"/>
      <c r="M101" s="255"/>
      <c r="N101" s="205" t="s">
        <v>530</v>
      </c>
      <c r="O101" s="126"/>
      <c r="P101" s="134"/>
      <c r="Q101" s="126"/>
      <c r="R101" s="126"/>
      <c r="S101" s="126"/>
      <c r="T101" s="249"/>
      <c r="U101" s="134"/>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49"/>
      <c r="AB101" s="249"/>
      <c r="AC101" s="201"/>
      <c r="AD101" s="257"/>
      <c r="AE101" s="257"/>
      <c r="AF101" s="249"/>
      <c r="AG101" s="249"/>
      <c r="AH101" s="249"/>
      <c r="AI101" s="249"/>
      <c r="AJ101" s="249"/>
      <c r="AK101" s="249"/>
      <c r="AL101" s="254"/>
      <c r="AM101" s="255"/>
      <c r="AN101" s="255"/>
      <c r="AO101" s="249"/>
      <c r="AP101" s="247"/>
    </row>
    <row r="102" spans="1:42" ht="45" customHeight="1" x14ac:dyDescent="0.25">
      <c r="A102" s="250"/>
      <c r="B102" s="250"/>
      <c r="C102" s="250"/>
      <c r="D102" s="250"/>
      <c r="E102" s="259"/>
      <c r="F102" s="257"/>
      <c r="G102" s="5"/>
      <c r="H102" s="261"/>
      <c r="I102" s="262"/>
      <c r="J102" s="263"/>
      <c r="K102" s="256"/>
      <c r="L102" s="255"/>
      <c r="M102" s="255"/>
      <c r="N102" s="205" t="s">
        <v>531</v>
      </c>
      <c r="O102" s="126"/>
      <c r="P102" s="134"/>
      <c r="Q102" s="126"/>
      <c r="R102" s="126"/>
      <c r="S102" s="126"/>
      <c r="T102" s="252"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4"/>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49"/>
      <c r="AB102" s="249"/>
      <c r="AC102" s="129"/>
      <c r="AD102" s="257"/>
      <c r="AE102" s="257"/>
      <c r="AF102" s="249"/>
      <c r="AG102" s="249"/>
      <c r="AH102" s="249"/>
      <c r="AI102" s="249"/>
      <c r="AJ102" s="249"/>
      <c r="AK102" s="249"/>
      <c r="AL102" s="254"/>
      <c r="AM102" s="255"/>
      <c r="AN102" s="255"/>
      <c r="AO102" s="249"/>
      <c r="AP102" s="247"/>
    </row>
    <row r="103" spans="1:42" ht="45" customHeight="1" x14ac:dyDescent="0.25">
      <c r="A103" s="251"/>
      <c r="B103" s="251"/>
      <c r="C103" s="251"/>
      <c r="D103" s="251"/>
      <c r="E103" s="259"/>
      <c r="F103" s="257"/>
      <c r="G103" s="5"/>
      <c r="H103" s="261"/>
      <c r="I103" s="262"/>
      <c r="J103" s="263"/>
      <c r="K103" s="256"/>
      <c r="L103" s="255"/>
      <c r="M103" s="255"/>
      <c r="N103" s="205" t="s">
        <v>532</v>
      </c>
      <c r="O103" s="126"/>
      <c r="P103" s="134"/>
      <c r="Q103" s="126"/>
      <c r="R103" s="126"/>
      <c r="S103" s="126"/>
      <c r="T103" s="249"/>
      <c r="U103" s="134"/>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49"/>
      <c r="AB103" s="249"/>
      <c r="AC103" s="129"/>
      <c r="AD103" s="257"/>
      <c r="AE103" s="257"/>
      <c r="AF103" s="249"/>
      <c r="AG103" s="249"/>
      <c r="AH103" s="249"/>
      <c r="AI103" s="249"/>
      <c r="AJ103" s="249"/>
      <c r="AK103" s="249"/>
      <c r="AL103" s="254"/>
      <c r="AM103" s="255"/>
      <c r="AN103" s="255"/>
      <c r="AO103" s="249"/>
      <c r="AP103" s="247"/>
    </row>
    <row r="104" spans="1:42" ht="45" customHeight="1" x14ac:dyDescent="0.25">
      <c r="A104" s="250"/>
      <c r="B104" s="250"/>
      <c r="C104" s="250"/>
      <c r="D104" s="250"/>
      <c r="E104" s="259"/>
      <c r="F104" s="257"/>
      <c r="G104" s="5"/>
      <c r="H104" s="261"/>
      <c r="I104" s="262"/>
      <c r="J104" s="263"/>
      <c r="K104" s="256"/>
      <c r="L104" s="255"/>
      <c r="M104" s="255"/>
      <c r="N104" s="205" t="s">
        <v>533</v>
      </c>
      <c r="O104" s="126"/>
      <c r="P104" s="134"/>
      <c r="Q104" s="126"/>
      <c r="R104" s="126"/>
      <c r="S104" s="126"/>
      <c r="T104" s="252"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4"/>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49"/>
      <c r="AB104" s="249"/>
      <c r="AC104" s="129"/>
      <c r="AD104" s="257"/>
      <c r="AE104" s="257"/>
      <c r="AF104" s="249"/>
      <c r="AG104" s="249"/>
      <c r="AH104" s="249"/>
      <c r="AI104" s="249"/>
      <c r="AJ104" s="249"/>
      <c r="AK104" s="249"/>
      <c r="AL104" s="254"/>
      <c r="AM104" s="255"/>
      <c r="AN104" s="255"/>
      <c r="AO104" s="249"/>
      <c r="AP104" s="247"/>
    </row>
    <row r="105" spans="1:42" ht="45" customHeight="1" x14ac:dyDescent="0.25">
      <c r="A105" s="251"/>
      <c r="B105" s="251"/>
      <c r="C105" s="251"/>
      <c r="D105" s="251"/>
      <c r="E105" s="260"/>
      <c r="F105" s="257"/>
      <c r="G105" s="5"/>
      <c r="H105" s="261"/>
      <c r="I105" s="262"/>
      <c r="J105" s="263"/>
      <c r="K105" s="256"/>
      <c r="L105" s="255"/>
      <c r="M105" s="255"/>
      <c r="N105" s="205" t="s">
        <v>534</v>
      </c>
      <c r="O105" s="126"/>
      <c r="P105" s="134"/>
      <c r="Q105" s="126"/>
      <c r="R105" s="126"/>
      <c r="S105" s="126"/>
      <c r="T105" s="249"/>
      <c r="U105" s="134"/>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49"/>
      <c r="AB105" s="249"/>
      <c r="AC105" s="130"/>
      <c r="AD105" s="257"/>
      <c r="AE105" s="257"/>
      <c r="AF105" s="249"/>
      <c r="AG105" s="249"/>
      <c r="AH105" s="249"/>
      <c r="AI105" s="249"/>
      <c r="AJ105" s="249"/>
      <c r="AK105" s="249"/>
      <c r="AL105" s="254"/>
      <c r="AM105" s="255"/>
      <c r="AN105" s="255"/>
      <c r="AO105" s="249"/>
      <c r="AP105" s="247"/>
    </row>
    <row r="106" spans="1:42" ht="45" customHeight="1" x14ac:dyDescent="0.25">
      <c r="A106" s="250"/>
      <c r="B106" s="250"/>
      <c r="C106" s="258"/>
      <c r="D106" s="258"/>
      <c r="E106" s="259"/>
      <c r="F106" s="257"/>
      <c r="G106" s="5"/>
      <c r="H106" s="261"/>
      <c r="I106" s="262" t="s">
        <v>285</v>
      </c>
      <c r="J106" s="263"/>
      <c r="K106" s="256">
        <f>'AYUDA PROBABILIDAD'!V11</f>
        <v>0</v>
      </c>
      <c r="L106" s="255">
        <f>'AYUDA IMPACTO'!S11</f>
        <v>0</v>
      </c>
      <c r="M106" s="255" t="str">
        <f>IFERROR(VLOOKUP(K106,DATOS!$H$22:$M$26,MATCH(L106,DATOS!$I$27:$M$27,0)+1,0),"")</f>
        <v/>
      </c>
      <c r="N106" s="204" t="s">
        <v>535</v>
      </c>
      <c r="O106" s="126"/>
      <c r="P106" s="134"/>
      <c r="Q106" s="126"/>
      <c r="R106" s="126"/>
      <c r="S106" s="126"/>
      <c r="T106" s="252"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4"/>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49" t="e">
        <f t="shared" ref="AA106" si="62">AVERAGE(Z106:Z121)</f>
        <v>#DIV/0!</v>
      </c>
      <c r="AB106" s="249" t="str">
        <f>IFERROR(IF(AA106&gt;=80,"Fuerte",IF(AA106&gt;=50,"Moderado",IF(AA106&lt;50,"Débil",""))),"")</f>
        <v/>
      </c>
      <c r="AC106" s="253" t="str">
        <f>IF(AB106="Débil","EL RIESGO SE PUEDE ESTAR MATERIALIZANDO","")</f>
        <v/>
      </c>
      <c r="AD106" s="257"/>
      <c r="AE106" s="257"/>
      <c r="AF106" s="249" t="e">
        <f>LOOKUP(K106,DATOS!$J$15:$J$19,DATOS!$I$15:$I$19)</f>
        <v>#N/A</v>
      </c>
      <c r="AG106" s="249" t="e">
        <f>LOOKUP(L106,DATOS!$L$15:$L$19,DATOS!$K$15:$K$19)</f>
        <v>#N/A</v>
      </c>
      <c r="AH106" s="249"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49"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49" t="e">
        <f>IFERROR(IF(AF106-AH106&lt;1,1,AF106-AH106),AF106)</f>
        <v>#N/A</v>
      </c>
      <c r="AK106" s="249" t="e">
        <f>IFERROR(IF(AG106-AI106&lt;1,1,AG106-AI106),AG106)</f>
        <v>#N/A</v>
      </c>
      <c r="AL106" s="254">
        <f>IFERROR(LOOKUP(AJ106,DATOS!$I$3:$I$7,DATOS!$J$3:$J$7),0)</f>
        <v>0</v>
      </c>
      <c r="AM106" s="255">
        <f>IFERROR(LOOKUP(AK106,DATOS!$K$3:$K$7,DATOS!$L$3:$L$7),0)</f>
        <v>0</v>
      </c>
      <c r="AN106" s="255" t="str">
        <f>IFERROR(VLOOKUP(AL106,DATOS!$H$22:$M$26,MATCH(AM106,DATOS!$I$27:$M$27,0)+1,0),"")</f>
        <v/>
      </c>
      <c r="AO106" s="249"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3"/>
    </row>
    <row r="107" spans="1:42" ht="45" customHeight="1" x14ac:dyDescent="0.25">
      <c r="A107" s="251"/>
      <c r="B107" s="251"/>
      <c r="C107" s="251"/>
      <c r="D107" s="251"/>
      <c r="E107" s="259"/>
      <c r="F107" s="257"/>
      <c r="G107" s="5"/>
      <c r="H107" s="261"/>
      <c r="I107" s="262"/>
      <c r="J107" s="263"/>
      <c r="K107" s="256"/>
      <c r="L107" s="255"/>
      <c r="M107" s="255"/>
      <c r="N107" s="205" t="s">
        <v>536</v>
      </c>
      <c r="O107" s="126"/>
      <c r="P107" s="134"/>
      <c r="Q107" s="126"/>
      <c r="R107" s="126"/>
      <c r="S107" s="126"/>
      <c r="T107" s="249"/>
      <c r="U107" s="134"/>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49"/>
      <c r="AB107" s="249"/>
      <c r="AC107" s="253"/>
      <c r="AD107" s="257"/>
      <c r="AE107" s="257"/>
      <c r="AF107" s="249"/>
      <c r="AG107" s="249"/>
      <c r="AH107" s="249"/>
      <c r="AI107" s="249"/>
      <c r="AJ107" s="249"/>
      <c r="AK107" s="249"/>
      <c r="AL107" s="254"/>
      <c r="AM107" s="255"/>
      <c r="AN107" s="255"/>
      <c r="AO107" s="249"/>
      <c r="AP107" s="247"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50"/>
      <c r="B108" s="250"/>
      <c r="C108" s="250"/>
      <c r="D108" s="250"/>
      <c r="E108" s="259"/>
      <c r="F108" s="257"/>
      <c r="G108" s="5"/>
      <c r="H108" s="261"/>
      <c r="I108" s="262"/>
      <c r="J108" s="263"/>
      <c r="K108" s="256"/>
      <c r="L108" s="255"/>
      <c r="M108" s="255"/>
      <c r="N108" s="205" t="s">
        <v>537</v>
      </c>
      <c r="O108" s="126"/>
      <c r="P108" s="134"/>
      <c r="Q108" s="126"/>
      <c r="R108" s="126"/>
      <c r="S108" s="126"/>
      <c r="T108" s="252"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4"/>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49"/>
      <c r="AB108" s="249"/>
      <c r="AC108" s="253" t="str">
        <f>IF(AB106="Débil","Consulte fuentes como cambios en el sistema integrado de gestión, indicadores de gestión, informes de auditorías, mapas de riesgos, encuestas de percepción y satisfacción, PQRSD, revisión por la Dirección y salidas no conformes","")</f>
        <v/>
      </c>
      <c r="AD108" s="257"/>
      <c r="AE108" s="257"/>
      <c r="AF108" s="249"/>
      <c r="AG108" s="249"/>
      <c r="AH108" s="249"/>
      <c r="AI108" s="249"/>
      <c r="AJ108" s="249"/>
      <c r="AK108" s="249"/>
      <c r="AL108" s="254"/>
      <c r="AM108" s="255"/>
      <c r="AN108" s="255"/>
      <c r="AO108" s="249"/>
      <c r="AP108" s="247"/>
    </row>
    <row r="109" spans="1:42" ht="45" customHeight="1" x14ac:dyDescent="0.25">
      <c r="A109" s="251"/>
      <c r="B109" s="251"/>
      <c r="C109" s="251"/>
      <c r="D109" s="251"/>
      <c r="E109" s="259"/>
      <c r="F109" s="257"/>
      <c r="G109" s="5"/>
      <c r="H109" s="261"/>
      <c r="I109" s="262"/>
      <c r="J109" s="263"/>
      <c r="K109" s="256"/>
      <c r="L109" s="255"/>
      <c r="M109" s="255"/>
      <c r="N109" s="205" t="s">
        <v>538</v>
      </c>
      <c r="O109" s="126"/>
      <c r="P109" s="134"/>
      <c r="Q109" s="126"/>
      <c r="R109" s="126"/>
      <c r="S109" s="126"/>
      <c r="T109" s="249"/>
      <c r="U109" s="134"/>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49"/>
      <c r="AB109" s="249"/>
      <c r="AC109" s="253"/>
      <c r="AD109" s="257"/>
      <c r="AE109" s="257"/>
      <c r="AF109" s="249"/>
      <c r="AG109" s="249"/>
      <c r="AH109" s="249"/>
      <c r="AI109" s="249"/>
      <c r="AJ109" s="249"/>
      <c r="AK109" s="249"/>
      <c r="AL109" s="254"/>
      <c r="AM109" s="255"/>
      <c r="AN109" s="255"/>
      <c r="AO109" s="249"/>
      <c r="AP109" s="248"/>
    </row>
    <row r="110" spans="1:42" ht="45" customHeight="1" x14ac:dyDescent="0.25">
      <c r="A110" s="250"/>
      <c r="B110" s="250"/>
      <c r="C110" s="250"/>
      <c r="D110" s="250"/>
      <c r="E110" s="259"/>
      <c r="F110" s="257"/>
      <c r="G110" s="5"/>
      <c r="H110" s="261"/>
      <c r="I110" s="262"/>
      <c r="J110" s="263"/>
      <c r="K110" s="256"/>
      <c r="L110" s="255"/>
      <c r="M110" s="255"/>
      <c r="N110" s="205" t="s">
        <v>539</v>
      </c>
      <c r="O110" s="126"/>
      <c r="P110" s="134"/>
      <c r="Q110" s="126"/>
      <c r="R110" s="126"/>
      <c r="S110" s="126"/>
      <c r="T110" s="252"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4"/>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49"/>
      <c r="AB110" s="249"/>
      <c r="AC110" s="253"/>
      <c r="AD110" s="257"/>
      <c r="AE110" s="257"/>
      <c r="AF110" s="249"/>
      <c r="AG110" s="249"/>
      <c r="AH110" s="249"/>
      <c r="AI110" s="249"/>
      <c r="AJ110" s="249"/>
      <c r="AK110" s="249"/>
      <c r="AL110" s="254"/>
      <c r="AM110" s="255"/>
      <c r="AN110" s="255"/>
      <c r="AO110" s="249"/>
      <c r="AP110" s="248"/>
    </row>
    <row r="111" spans="1:42" ht="45" customHeight="1" x14ac:dyDescent="0.25">
      <c r="A111" s="251"/>
      <c r="B111" s="251"/>
      <c r="C111" s="251"/>
      <c r="D111" s="251"/>
      <c r="E111" s="259"/>
      <c r="F111" s="257"/>
      <c r="G111" s="5"/>
      <c r="H111" s="261"/>
      <c r="I111" s="262"/>
      <c r="J111" s="263"/>
      <c r="K111" s="256"/>
      <c r="L111" s="255"/>
      <c r="M111" s="255"/>
      <c r="N111" s="205" t="s">
        <v>540</v>
      </c>
      <c r="O111" s="126"/>
      <c r="P111" s="134"/>
      <c r="Q111" s="126"/>
      <c r="R111" s="126"/>
      <c r="S111" s="126"/>
      <c r="T111" s="249"/>
      <c r="U111" s="134"/>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49"/>
      <c r="AB111" s="249"/>
      <c r="AC111" s="253" t="str">
        <f>IF(AB106="Débil","Establezca acciones preventivas en un plan de tratamiento","")</f>
        <v/>
      </c>
      <c r="AD111" s="257"/>
      <c r="AE111" s="257"/>
      <c r="AF111" s="249"/>
      <c r="AG111" s="249"/>
      <c r="AH111" s="249"/>
      <c r="AI111" s="249"/>
      <c r="AJ111" s="249"/>
      <c r="AK111" s="249"/>
      <c r="AL111" s="254"/>
      <c r="AM111" s="255"/>
      <c r="AN111" s="255"/>
      <c r="AO111" s="249"/>
      <c r="AP111" s="248"/>
    </row>
    <row r="112" spans="1:42" ht="45" customHeight="1" x14ac:dyDescent="0.25">
      <c r="A112" s="250"/>
      <c r="B112" s="250"/>
      <c r="C112" s="250"/>
      <c r="D112" s="250"/>
      <c r="E112" s="259"/>
      <c r="F112" s="257"/>
      <c r="G112" s="5"/>
      <c r="H112" s="261"/>
      <c r="I112" s="262"/>
      <c r="J112" s="263"/>
      <c r="K112" s="256"/>
      <c r="L112" s="255"/>
      <c r="M112" s="255"/>
      <c r="N112" s="205" t="s">
        <v>541</v>
      </c>
      <c r="O112" s="126"/>
      <c r="P112" s="134"/>
      <c r="Q112" s="126"/>
      <c r="R112" s="126"/>
      <c r="S112" s="126"/>
      <c r="T112" s="252"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4"/>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49"/>
      <c r="AB112" s="249"/>
      <c r="AC112" s="253"/>
      <c r="AD112" s="257"/>
      <c r="AE112" s="257"/>
      <c r="AF112" s="249"/>
      <c r="AG112" s="249"/>
      <c r="AH112" s="249"/>
      <c r="AI112" s="249"/>
      <c r="AJ112" s="249"/>
      <c r="AK112" s="249"/>
      <c r="AL112" s="254"/>
      <c r="AM112" s="255"/>
      <c r="AN112" s="255"/>
      <c r="AO112" s="249"/>
      <c r="AP112" s="248"/>
    </row>
    <row r="113" spans="1:42" ht="45" customHeight="1" x14ac:dyDescent="0.25">
      <c r="A113" s="251"/>
      <c r="B113" s="251"/>
      <c r="C113" s="251"/>
      <c r="D113" s="251"/>
      <c r="E113" s="259"/>
      <c r="F113" s="257"/>
      <c r="G113" s="5"/>
      <c r="H113" s="261"/>
      <c r="I113" s="262"/>
      <c r="J113" s="263"/>
      <c r="K113" s="256"/>
      <c r="L113" s="255"/>
      <c r="M113" s="255"/>
      <c r="N113" s="205" t="s">
        <v>542</v>
      </c>
      <c r="O113" s="126"/>
      <c r="P113" s="134"/>
      <c r="Q113" s="126"/>
      <c r="R113" s="126"/>
      <c r="S113" s="126"/>
      <c r="T113" s="249"/>
      <c r="U113" s="134"/>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49"/>
      <c r="AB113" s="249"/>
      <c r="AC113" s="253"/>
      <c r="AD113" s="257"/>
      <c r="AE113" s="257"/>
      <c r="AF113" s="249"/>
      <c r="AG113" s="249"/>
      <c r="AH113" s="249"/>
      <c r="AI113" s="249"/>
      <c r="AJ113" s="249"/>
      <c r="AK113" s="249"/>
      <c r="AL113" s="254"/>
      <c r="AM113" s="255"/>
      <c r="AN113" s="255"/>
      <c r="AO113" s="249"/>
      <c r="AP113" s="203"/>
    </row>
    <row r="114" spans="1:42" ht="45" customHeight="1" x14ac:dyDescent="0.25">
      <c r="A114" s="250"/>
      <c r="B114" s="250"/>
      <c r="C114" s="250"/>
      <c r="D114" s="250"/>
      <c r="E114" s="259"/>
      <c r="F114" s="257"/>
      <c r="G114" s="5"/>
      <c r="H114" s="261"/>
      <c r="I114" s="262"/>
      <c r="J114" s="263"/>
      <c r="K114" s="256"/>
      <c r="L114" s="255"/>
      <c r="M114" s="255"/>
      <c r="N114" s="205" t="s">
        <v>543</v>
      </c>
      <c r="O114" s="126"/>
      <c r="P114" s="134"/>
      <c r="Q114" s="126"/>
      <c r="R114" s="126"/>
      <c r="S114" s="126"/>
      <c r="T114" s="252"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4"/>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49"/>
      <c r="AB114" s="249"/>
      <c r="AC114" s="201"/>
      <c r="AD114" s="257"/>
      <c r="AE114" s="257"/>
      <c r="AF114" s="249"/>
      <c r="AG114" s="249"/>
      <c r="AH114" s="249"/>
      <c r="AI114" s="249"/>
      <c r="AJ114" s="249"/>
      <c r="AK114" s="249"/>
      <c r="AL114" s="254"/>
      <c r="AM114" s="255"/>
      <c r="AN114" s="255"/>
      <c r="AO114" s="249"/>
      <c r="AP114" s="247"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51"/>
      <c r="B115" s="251"/>
      <c r="C115" s="251"/>
      <c r="D115" s="251"/>
      <c r="E115" s="259"/>
      <c r="F115" s="257"/>
      <c r="G115" s="5"/>
      <c r="H115" s="261"/>
      <c r="I115" s="262"/>
      <c r="J115" s="263"/>
      <c r="K115" s="256"/>
      <c r="L115" s="255"/>
      <c r="M115" s="255"/>
      <c r="N115" s="205" t="s">
        <v>544</v>
      </c>
      <c r="O115" s="126"/>
      <c r="P115" s="134"/>
      <c r="Q115" s="126"/>
      <c r="R115" s="126"/>
      <c r="S115" s="126"/>
      <c r="T115" s="249"/>
      <c r="U115" s="134"/>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49"/>
      <c r="AB115" s="249"/>
      <c r="AC115" s="201"/>
      <c r="AD115" s="257"/>
      <c r="AE115" s="257"/>
      <c r="AF115" s="249"/>
      <c r="AG115" s="249"/>
      <c r="AH115" s="249"/>
      <c r="AI115" s="249"/>
      <c r="AJ115" s="249"/>
      <c r="AK115" s="249"/>
      <c r="AL115" s="254"/>
      <c r="AM115" s="255"/>
      <c r="AN115" s="255"/>
      <c r="AO115" s="249"/>
      <c r="AP115" s="247"/>
    </row>
    <row r="116" spans="1:42" ht="45" customHeight="1" x14ac:dyDescent="0.25">
      <c r="A116" s="250"/>
      <c r="B116" s="250"/>
      <c r="C116" s="250"/>
      <c r="D116" s="250"/>
      <c r="E116" s="259"/>
      <c r="F116" s="257"/>
      <c r="G116" s="5"/>
      <c r="H116" s="261"/>
      <c r="I116" s="262"/>
      <c r="J116" s="263"/>
      <c r="K116" s="256"/>
      <c r="L116" s="255"/>
      <c r="M116" s="255"/>
      <c r="N116" s="205" t="s">
        <v>545</v>
      </c>
      <c r="O116" s="126"/>
      <c r="P116" s="134"/>
      <c r="Q116" s="126"/>
      <c r="R116" s="126"/>
      <c r="S116" s="126"/>
      <c r="T116" s="252"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4"/>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49"/>
      <c r="AB116" s="249"/>
      <c r="AC116" s="201"/>
      <c r="AD116" s="257"/>
      <c r="AE116" s="257"/>
      <c r="AF116" s="249"/>
      <c r="AG116" s="249"/>
      <c r="AH116" s="249"/>
      <c r="AI116" s="249"/>
      <c r="AJ116" s="249"/>
      <c r="AK116" s="249"/>
      <c r="AL116" s="254"/>
      <c r="AM116" s="255"/>
      <c r="AN116" s="255"/>
      <c r="AO116" s="249"/>
      <c r="AP116" s="247"/>
    </row>
    <row r="117" spans="1:42" ht="45" customHeight="1" x14ac:dyDescent="0.25">
      <c r="A117" s="251"/>
      <c r="B117" s="251"/>
      <c r="C117" s="251"/>
      <c r="D117" s="251"/>
      <c r="E117" s="259"/>
      <c r="F117" s="257"/>
      <c r="G117" s="5"/>
      <c r="H117" s="261"/>
      <c r="I117" s="262"/>
      <c r="J117" s="263"/>
      <c r="K117" s="256"/>
      <c r="L117" s="255"/>
      <c r="M117" s="255"/>
      <c r="N117" s="205" t="s">
        <v>546</v>
      </c>
      <c r="O117" s="126"/>
      <c r="P117" s="134"/>
      <c r="Q117" s="126"/>
      <c r="R117" s="126"/>
      <c r="S117" s="126"/>
      <c r="T117" s="249"/>
      <c r="U117" s="134"/>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49"/>
      <c r="AB117" s="249"/>
      <c r="AC117" s="201"/>
      <c r="AD117" s="257"/>
      <c r="AE117" s="257"/>
      <c r="AF117" s="249"/>
      <c r="AG117" s="249"/>
      <c r="AH117" s="249"/>
      <c r="AI117" s="249"/>
      <c r="AJ117" s="249"/>
      <c r="AK117" s="249"/>
      <c r="AL117" s="254"/>
      <c r="AM117" s="255"/>
      <c r="AN117" s="255"/>
      <c r="AO117" s="249"/>
      <c r="AP117" s="247"/>
    </row>
    <row r="118" spans="1:42" ht="45" customHeight="1" x14ac:dyDescent="0.25">
      <c r="A118" s="250"/>
      <c r="B118" s="250"/>
      <c r="C118" s="250"/>
      <c r="D118" s="250"/>
      <c r="E118" s="259"/>
      <c r="F118" s="257"/>
      <c r="G118" s="5"/>
      <c r="H118" s="261"/>
      <c r="I118" s="262"/>
      <c r="J118" s="263"/>
      <c r="K118" s="256"/>
      <c r="L118" s="255"/>
      <c r="M118" s="255"/>
      <c r="N118" s="205" t="s">
        <v>547</v>
      </c>
      <c r="O118" s="126"/>
      <c r="P118" s="134"/>
      <c r="Q118" s="126"/>
      <c r="R118" s="126"/>
      <c r="S118" s="126"/>
      <c r="T118" s="252"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4"/>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49"/>
      <c r="AB118" s="249"/>
      <c r="AC118" s="129"/>
      <c r="AD118" s="257"/>
      <c r="AE118" s="257"/>
      <c r="AF118" s="249"/>
      <c r="AG118" s="249"/>
      <c r="AH118" s="249"/>
      <c r="AI118" s="249"/>
      <c r="AJ118" s="249"/>
      <c r="AK118" s="249"/>
      <c r="AL118" s="254"/>
      <c r="AM118" s="255"/>
      <c r="AN118" s="255"/>
      <c r="AO118" s="249"/>
      <c r="AP118" s="247"/>
    </row>
    <row r="119" spans="1:42" ht="45" customHeight="1" x14ac:dyDescent="0.25">
      <c r="A119" s="251"/>
      <c r="B119" s="251"/>
      <c r="C119" s="251"/>
      <c r="D119" s="251"/>
      <c r="E119" s="259"/>
      <c r="F119" s="257"/>
      <c r="G119" s="5"/>
      <c r="H119" s="261"/>
      <c r="I119" s="262"/>
      <c r="J119" s="263"/>
      <c r="K119" s="256"/>
      <c r="L119" s="255"/>
      <c r="M119" s="255"/>
      <c r="N119" s="205" t="s">
        <v>548</v>
      </c>
      <c r="O119" s="126"/>
      <c r="P119" s="134"/>
      <c r="Q119" s="126"/>
      <c r="R119" s="126"/>
      <c r="S119" s="126"/>
      <c r="T119" s="249"/>
      <c r="U119" s="134"/>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49"/>
      <c r="AB119" s="249"/>
      <c r="AC119" s="129"/>
      <c r="AD119" s="257"/>
      <c r="AE119" s="257"/>
      <c r="AF119" s="249"/>
      <c r="AG119" s="249"/>
      <c r="AH119" s="249"/>
      <c r="AI119" s="249"/>
      <c r="AJ119" s="249"/>
      <c r="AK119" s="249"/>
      <c r="AL119" s="254"/>
      <c r="AM119" s="255"/>
      <c r="AN119" s="255"/>
      <c r="AO119" s="249"/>
      <c r="AP119" s="247"/>
    </row>
    <row r="120" spans="1:42" ht="45" customHeight="1" x14ac:dyDescent="0.25">
      <c r="A120" s="250"/>
      <c r="B120" s="250"/>
      <c r="C120" s="250"/>
      <c r="D120" s="250"/>
      <c r="E120" s="259"/>
      <c r="F120" s="257"/>
      <c r="G120" s="5"/>
      <c r="H120" s="261"/>
      <c r="I120" s="262"/>
      <c r="J120" s="263"/>
      <c r="K120" s="256"/>
      <c r="L120" s="255"/>
      <c r="M120" s="255"/>
      <c r="N120" s="205" t="s">
        <v>549</v>
      </c>
      <c r="O120" s="126"/>
      <c r="P120" s="134"/>
      <c r="Q120" s="126"/>
      <c r="R120" s="126"/>
      <c r="S120" s="126"/>
      <c r="T120" s="252"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4"/>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49"/>
      <c r="AB120" s="249"/>
      <c r="AC120" s="129"/>
      <c r="AD120" s="257"/>
      <c r="AE120" s="257"/>
      <c r="AF120" s="249"/>
      <c r="AG120" s="249"/>
      <c r="AH120" s="249"/>
      <c r="AI120" s="249"/>
      <c r="AJ120" s="249"/>
      <c r="AK120" s="249"/>
      <c r="AL120" s="254"/>
      <c r="AM120" s="255"/>
      <c r="AN120" s="255"/>
      <c r="AO120" s="249"/>
      <c r="AP120" s="247"/>
    </row>
    <row r="121" spans="1:42" ht="45" customHeight="1" x14ac:dyDescent="0.25">
      <c r="A121" s="251"/>
      <c r="B121" s="251"/>
      <c r="C121" s="251"/>
      <c r="D121" s="251"/>
      <c r="E121" s="260"/>
      <c r="F121" s="257"/>
      <c r="G121" s="5"/>
      <c r="H121" s="261"/>
      <c r="I121" s="262"/>
      <c r="J121" s="263"/>
      <c r="K121" s="256"/>
      <c r="L121" s="255"/>
      <c r="M121" s="255"/>
      <c r="N121" s="205" t="s">
        <v>550</v>
      </c>
      <c r="O121" s="126"/>
      <c r="P121" s="134"/>
      <c r="Q121" s="126"/>
      <c r="R121" s="126"/>
      <c r="S121" s="126"/>
      <c r="T121" s="249"/>
      <c r="U121" s="134"/>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49"/>
      <c r="AB121" s="249"/>
      <c r="AC121" s="130"/>
      <c r="AD121" s="257"/>
      <c r="AE121" s="257"/>
      <c r="AF121" s="249"/>
      <c r="AG121" s="249"/>
      <c r="AH121" s="249"/>
      <c r="AI121" s="249"/>
      <c r="AJ121" s="249"/>
      <c r="AK121" s="249"/>
      <c r="AL121" s="254"/>
      <c r="AM121" s="255"/>
      <c r="AN121" s="255"/>
      <c r="AO121" s="249"/>
      <c r="AP121" s="247"/>
    </row>
    <row r="122" spans="1:42" ht="45" customHeight="1" x14ac:dyDescent="0.25">
      <c r="A122" s="250"/>
      <c r="B122" s="250"/>
      <c r="C122" s="258"/>
      <c r="D122" s="258"/>
      <c r="E122" s="259"/>
      <c r="F122" s="257"/>
      <c r="G122" s="5"/>
      <c r="H122" s="261"/>
      <c r="I122" s="262" t="s">
        <v>402</v>
      </c>
      <c r="J122" s="263"/>
      <c r="K122" s="256">
        <f>'AYUDA PROBABILIDAD'!V12</f>
        <v>0</v>
      </c>
      <c r="L122" s="255">
        <f>'AYUDA IMPACTO'!S12</f>
        <v>0</v>
      </c>
      <c r="M122" s="255" t="str">
        <f>IFERROR(VLOOKUP(K122,DATOS!$H$22:$M$26,MATCH(L122,DATOS!$I$27:$M$27,0)+1,0),"")</f>
        <v/>
      </c>
      <c r="N122" s="204" t="s">
        <v>551</v>
      </c>
      <c r="O122" s="126"/>
      <c r="P122" s="170"/>
      <c r="Q122" s="126"/>
      <c r="R122" s="126"/>
      <c r="S122" s="126"/>
      <c r="T122" s="252"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0"/>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49" t="e">
        <f t="shared" ref="AA122" si="74">AVERAGE(Z122:Z137)</f>
        <v>#DIV/0!</v>
      </c>
      <c r="AB122" s="249" t="str">
        <f>IFERROR(IF(AA122&gt;=80,"Fuerte",IF(AA122&gt;=50,"Moderado",IF(AA122&lt;50,"Débil",""))),"")</f>
        <v/>
      </c>
      <c r="AC122" s="253" t="str">
        <f>IF(AB122="Débil","EL RIESGO SE PUEDE ESTAR MATERIALIZANDO","")</f>
        <v/>
      </c>
      <c r="AD122" s="257"/>
      <c r="AE122" s="257"/>
      <c r="AF122" s="249" t="e">
        <f>LOOKUP(K122,DATOS!$J$15:$J$19,DATOS!$I$15:$I$19)</f>
        <v>#N/A</v>
      </c>
      <c r="AG122" s="249" t="e">
        <f>LOOKUP(L122,DATOS!$L$15:$L$19,DATOS!$K$15:$K$19)</f>
        <v>#N/A</v>
      </c>
      <c r="AH122" s="249"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49"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49" t="e">
        <f>IFERROR(IF(AF122-AH122&lt;1,1,AF122-AH122),AF122)</f>
        <v>#N/A</v>
      </c>
      <c r="AK122" s="249" t="e">
        <f>IFERROR(IF(AG122-AI122&lt;1,1,AG122-AI122),AG122)</f>
        <v>#N/A</v>
      </c>
      <c r="AL122" s="254">
        <f>IFERROR(LOOKUP(AJ122,DATOS!$I$3:$I$7,DATOS!$J$3:$J$7),0)</f>
        <v>0</v>
      </c>
      <c r="AM122" s="255">
        <f>IFERROR(LOOKUP(AK122,DATOS!$K$3:$K$7,DATOS!$L$3:$L$7),0)</f>
        <v>0</v>
      </c>
      <c r="AN122" s="255" t="str">
        <f>IFERROR(VLOOKUP(AL122,DATOS!$H$22:$M$26,MATCH(AM122,DATOS!$I$27:$M$27,0)+1,0),"")</f>
        <v/>
      </c>
      <c r="AO122" s="249"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3"/>
    </row>
    <row r="123" spans="1:42" ht="45" customHeight="1" x14ac:dyDescent="0.25">
      <c r="A123" s="251"/>
      <c r="B123" s="251"/>
      <c r="C123" s="251"/>
      <c r="D123" s="251"/>
      <c r="E123" s="259"/>
      <c r="F123" s="257"/>
      <c r="G123" s="5"/>
      <c r="H123" s="261"/>
      <c r="I123" s="262"/>
      <c r="J123" s="263"/>
      <c r="K123" s="256"/>
      <c r="L123" s="255"/>
      <c r="M123" s="255"/>
      <c r="N123" s="205" t="s">
        <v>552</v>
      </c>
      <c r="O123" s="126"/>
      <c r="P123" s="170"/>
      <c r="Q123" s="126"/>
      <c r="R123" s="126"/>
      <c r="S123" s="126"/>
      <c r="T123" s="249"/>
      <c r="U123" s="170"/>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49"/>
      <c r="AB123" s="249"/>
      <c r="AC123" s="253"/>
      <c r="AD123" s="257"/>
      <c r="AE123" s="257"/>
      <c r="AF123" s="249"/>
      <c r="AG123" s="249"/>
      <c r="AH123" s="249"/>
      <c r="AI123" s="249"/>
      <c r="AJ123" s="249"/>
      <c r="AK123" s="249"/>
      <c r="AL123" s="254"/>
      <c r="AM123" s="255"/>
      <c r="AN123" s="255"/>
      <c r="AO123" s="249"/>
      <c r="AP123" s="247"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50"/>
      <c r="B124" s="250"/>
      <c r="C124" s="250"/>
      <c r="D124" s="250"/>
      <c r="E124" s="259"/>
      <c r="F124" s="257"/>
      <c r="G124" s="5"/>
      <c r="H124" s="261"/>
      <c r="I124" s="262"/>
      <c r="J124" s="263"/>
      <c r="K124" s="256"/>
      <c r="L124" s="255"/>
      <c r="M124" s="255"/>
      <c r="N124" s="205" t="s">
        <v>553</v>
      </c>
      <c r="O124" s="126"/>
      <c r="P124" s="170"/>
      <c r="Q124" s="126"/>
      <c r="R124" s="126"/>
      <c r="S124" s="126"/>
      <c r="T124" s="252"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0"/>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49"/>
      <c r="AB124" s="249"/>
      <c r="AC124" s="253" t="str">
        <f>IF(AB122="Débil","Consulte fuentes como cambios en el sistema integrado de gestión, indicadores de gestión, informes de auditorías, mapas de riesgos, encuestas de percepción y satisfacción, PQRSD, revisión por la Dirección y salidas no conformes","")</f>
        <v/>
      </c>
      <c r="AD124" s="257"/>
      <c r="AE124" s="257"/>
      <c r="AF124" s="249"/>
      <c r="AG124" s="249"/>
      <c r="AH124" s="249"/>
      <c r="AI124" s="249"/>
      <c r="AJ124" s="249"/>
      <c r="AK124" s="249"/>
      <c r="AL124" s="254"/>
      <c r="AM124" s="255"/>
      <c r="AN124" s="255"/>
      <c r="AO124" s="249"/>
      <c r="AP124" s="247"/>
    </row>
    <row r="125" spans="1:42" ht="45" customHeight="1" x14ac:dyDescent="0.25">
      <c r="A125" s="251"/>
      <c r="B125" s="251"/>
      <c r="C125" s="251"/>
      <c r="D125" s="251"/>
      <c r="E125" s="259"/>
      <c r="F125" s="257"/>
      <c r="G125" s="5"/>
      <c r="H125" s="261"/>
      <c r="I125" s="262"/>
      <c r="J125" s="263"/>
      <c r="K125" s="256"/>
      <c r="L125" s="255"/>
      <c r="M125" s="255"/>
      <c r="N125" s="205" t="s">
        <v>554</v>
      </c>
      <c r="O125" s="126"/>
      <c r="P125" s="170"/>
      <c r="Q125" s="126"/>
      <c r="R125" s="126"/>
      <c r="S125" s="126"/>
      <c r="T125" s="249"/>
      <c r="U125" s="170"/>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49"/>
      <c r="AB125" s="249"/>
      <c r="AC125" s="253"/>
      <c r="AD125" s="257"/>
      <c r="AE125" s="257"/>
      <c r="AF125" s="249"/>
      <c r="AG125" s="249"/>
      <c r="AH125" s="249"/>
      <c r="AI125" s="249"/>
      <c r="AJ125" s="249"/>
      <c r="AK125" s="249"/>
      <c r="AL125" s="254"/>
      <c r="AM125" s="255"/>
      <c r="AN125" s="255"/>
      <c r="AO125" s="249"/>
      <c r="AP125" s="248"/>
    </row>
    <row r="126" spans="1:42" ht="45" customHeight="1" x14ac:dyDescent="0.25">
      <c r="A126" s="250"/>
      <c r="B126" s="250"/>
      <c r="C126" s="250"/>
      <c r="D126" s="250"/>
      <c r="E126" s="259"/>
      <c r="F126" s="257"/>
      <c r="G126" s="5"/>
      <c r="H126" s="261"/>
      <c r="I126" s="262"/>
      <c r="J126" s="263"/>
      <c r="K126" s="256"/>
      <c r="L126" s="255"/>
      <c r="M126" s="255"/>
      <c r="N126" s="205" t="s">
        <v>555</v>
      </c>
      <c r="O126" s="126"/>
      <c r="P126" s="170"/>
      <c r="Q126" s="126"/>
      <c r="R126" s="126"/>
      <c r="S126" s="126"/>
      <c r="T126" s="252"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0"/>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49"/>
      <c r="AB126" s="249"/>
      <c r="AC126" s="253"/>
      <c r="AD126" s="257"/>
      <c r="AE126" s="257"/>
      <c r="AF126" s="249"/>
      <c r="AG126" s="249"/>
      <c r="AH126" s="249"/>
      <c r="AI126" s="249"/>
      <c r="AJ126" s="249"/>
      <c r="AK126" s="249"/>
      <c r="AL126" s="254"/>
      <c r="AM126" s="255"/>
      <c r="AN126" s="255"/>
      <c r="AO126" s="249"/>
      <c r="AP126" s="248"/>
    </row>
    <row r="127" spans="1:42" ht="45" customHeight="1" x14ac:dyDescent="0.25">
      <c r="A127" s="251"/>
      <c r="B127" s="251"/>
      <c r="C127" s="251"/>
      <c r="D127" s="251"/>
      <c r="E127" s="259"/>
      <c r="F127" s="257"/>
      <c r="G127" s="5"/>
      <c r="H127" s="261"/>
      <c r="I127" s="262"/>
      <c r="J127" s="263"/>
      <c r="K127" s="256"/>
      <c r="L127" s="255"/>
      <c r="M127" s="255"/>
      <c r="N127" s="205" t="s">
        <v>556</v>
      </c>
      <c r="O127" s="126"/>
      <c r="P127" s="170"/>
      <c r="Q127" s="126"/>
      <c r="R127" s="126"/>
      <c r="S127" s="126"/>
      <c r="T127" s="249"/>
      <c r="U127" s="170"/>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49"/>
      <c r="AB127" s="249"/>
      <c r="AC127" s="253" t="str">
        <f>IF(AB122="Débil","Establezca acciones preventivas en un plan de tratamiento","")</f>
        <v/>
      </c>
      <c r="AD127" s="257"/>
      <c r="AE127" s="257"/>
      <c r="AF127" s="249"/>
      <c r="AG127" s="249"/>
      <c r="AH127" s="249"/>
      <c r="AI127" s="249"/>
      <c r="AJ127" s="249"/>
      <c r="AK127" s="249"/>
      <c r="AL127" s="254"/>
      <c r="AM127" s="255"/>
      <c r="AN127" s="255"/>
      <c r="AO127" s="249"/>
      <c r="AP127" s="248"/>
    </row>
    <row r="128" spans="1:42" ht="45" customHeight="1" x14ac:dyDescent="0.25">
      <c r="A128" s="250"/>
      <c r="B128" s="250"/>
      <c r="C128" s="250"/>
      <c r="D128" s="250"/>
      <c r="E128" s="259"/>
      <c r="F128" s="257"/>
      <c r="G128" s="5"/>
      <c r="H128" s="261"/>
      <c r="I128" s="262"/>
      <c r="J128" s="263"/>
      <c r="K128" s="256"/>
      <c r="L128" s="255"/>
      <c r="M128" s="255"/>
      <c r="N128" s="205" t="s">
        <v>557</v>
      </c>
      <c r="O128" s="126"/>
      <c r="P128" s="170"/>
      <c r="Q128" s="126"/>
      <c r="R128" s="126"/>
      <c r="S128" s="126"/>
      <c r="T128" s="252"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0"/>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49"/>
      <c r="AB128" s="249"/>
      <c r="AC128" s="253"/>
      <c r="AD128" s="257"/>
      <c r="AE128" s="257"/>
      <c r="AF128" s="249"/>
      <c r="AG128" s="249"/>
      <c r="AH128" s="249"/>
      <c r="AI128" s="249"/>
      <c r="AJ128" s="249"/>
      <c r="AK128" s="249"/>
      <c r="AL128" s="254"/>
      <c r="AM128" s="255"/>
      <c r="AN128" s="255"/>
      <c r="AO128" s="249"/>
      <c r="AP128" s="248"/>
    </row>
    <row r="129" spans="1:42" ht="45" customHeight="1" x14ac:dyDescent="0.25">
      <c r="A129" s="251"/>
      <c r="B129" s="251"/>
      <c r="C129" s="251"/>
      <c r="D129" s="251"/>
      <c r="E129" s="259"/>
      <c r="F129" s="257"/>
      <c r="G129" s="5"/>
      <c r="H129" s="261"/>
      <c r="I129" s="262"/>
      <c r="J129" s="263"/>
      <c r="K129" s="256"/>
      <c r="L129" s="255"/>
      <c r="M129" s="255"/>
      <c r="N129" s="205" t="s">
        <v>558</v>
      </c>
      <c r="O129" s="126"/>
      <c r="P129" s="170"/>
      <c r="Q129" s="126"/>
      <c r="R129" s="126"/>
      <c r="S129" s="126"/>
      <c r="T129" s="249"/>
      <c r="U129" s="170"/>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49"/>
      <c r="AB129" s="249"/>
      <c r="AC129" s="253"/>
      <c r="AD129" s="257"/>
      <c r="AE129" s="257"/>
      <c r="AF129" s="249"/>
      <c r="AG129" s="249"/>
      <c r="AH129" s="249"/>
      <c r="AI129" s="249"/>
      <c r="AJ129" s="249"/>
      <c r="AK129" s="249"/>
      <c r="AL129" s="254"/>
      <c r="AM129" s="255"/>
      <c r="AN129" s="255"/>
      <c r="AO129" s="249"/>
      <c r="AP129" s="203"/>
    </row>
    <row r="130" spans="1:42" ht="45" customHeight="1" x14ac:dyDescent="0.25">
      <c r="A130" s="250"/>
      <c r="B130" s="250"/>
      <c r="C130" s="250"/>
      <c r="D130" s="250"/>
      <c r="E130" s="259"/>
      <c r="F130" s="257"/>
      <c r="G130" s="5"/>
      <c r="H130" s="261"/>
      <c r="I130" s="262"/>
      <c r="J130" s="263"/>
      <c r="K130" s="256"/>
      <c r="L130" s="255"/>
      <c r="M130" s="255"/>
      <c r="N130" s="205" t="s">
        <v>559</v>
      </c>
      <c r="O130" s="126"/>
      <c r="P130" s="170"/>
      <c r="Q130" s="126"/>
      <c r="R130" s="126"/>
      <c r="S130" s="126"/>
      <c r="T130" s="252"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0"/>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49"/>
      <c r="AB130" s="249"/>
      <c r="AC130" s="201"/>
      <c r="AD130" s="257"/>
      <c r="AE130" s="257"/>
      <c r="AF130" s="249"/>
      <c r="AG130" s="249"/>
      <c r="AH130" s="249"/>
      <c r="AI130" s="249"/>
      <c r="AJ130" s="249"/>
      <c r="AK130" s="249"/>
      <c r="AL130" s="254"/>
      <c r="AM130" s="255"/>
      <c r="AN130" s="255"/>
      <c r="AO130" s="249"/>
      <c r="AP130" s="247"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51"/>
      <c r="B131" s="251"/>
      <c r="C131" s="251"/>
      <c r="D131" s="251"/>
      <c r="E131" s="259"/>
      <c r="F131" s="257"/>
      <c r="G131" s="5"/>
      <c r="H131" s="261"/>
      <c r="I131" s="262"/>
      <c r="J131" s="263"/>
      <c r="K131" s="256"/>
      <c r="L131" s="255"/>
      <c r="M131" s="255"/>
      <c r="N131" s="205" t="s">
        <v>560</v>
      </c>
      <c r="O131" s="126"/>
      <c r="P131" s="170"/>
      <c r="Q131" s="126"/>
      <c r="R131" s="126"/>
      <c r="S131" s="126"/>
      <c r="T131" s="249"/>
      <c r="U131" s="170"/>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49"/>
      <c r="AB131" s="249"/>
      <c r="AC131" s="201"/>
      <c r="AD131" s="257"/>
      <c r="AE131" s="257"/>
      <c r="AF131" s="249"/>
      <c r="AG131" s="249"/>
      <c r="AH131" s="249"/>
      <c r="AI131" s="249"/>
      <c r="AJ131" s="249"/>
      <c r="AK131" s="249"/>
      <c r="AL131" s="254"/>
      <c r="AM131" s="255"/>
      <c r="AN131" s="255"/>
      <c r="AO131" s="249"/>
      <c r="AP131" s="247"/>
    </row>
    <row r="132" spans="1:42" ht="45" customHeight="1" x14ac:dyDescent="0.25">
      <c r="A132" s="250"/>
      <c r="B132" s="250"/>
      <c r="C132" s="250"/>
      <c r="D132" s="250"/>
      <c r="E132" s="259"/>
      <c r="F132" s="257"/>
      <c r="G132" s="5"/>
      <c r="H132" s="261"/>
      <c r="I132" s="262"/>
      <c r="J132" s="263"/>
      <c r="K132" s="256"/>
      <c r="L132" s="255"/>
      <c r="M132" s="255"/>
      <c r="N132" s="205" t="s">
        <v>561</v>
      </c>
      <c r="O132" s="126"/>
      <c r="P132" s="170"/>
      <c r="Q132" s="126"/>
      <c r="R132" s="126"/>
      <c r="S132" s="126"/>
      <c r="T132" s="252"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0"/>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49"/>
      <c r="AB132" s="249"/>
      <c r="AC132" s="201"/>
      <c r="AD132" s="257"/>
      <c r="AE132" s="257"/>
      <c r="AF132" s="249"/>
      <c r="AG132" s="249"/>
      <c r="AH132" s="249"/>
      <c r="AI132" s="249"/>
      <c r="AJ132" s="249"/>
      <c r="AK132" s="249"/>
      <c r="AL132" s="254"/>
      <c r="AM132" s="255"/>
      <c r="AN132" s="255"/>
      <c r="AO132" s="249"/>
      <c r="AP132" s="247"/>
    </row>
    <row r="133" spans="1:42" ht="45" customHeight="1" x14ac:dyDescent="0.25">
      <c r="A133" s="251"/>
      <c r="B133" s="251"/>
      <c r="C133" s="251"/>
      <c r="D133" s="251"/>
      <c r="E133" s="259"/>
      <c r="F133" s="257"/>
      <c r="G133" s="5"/>
      <c r="H133" s="261"/>
      <c r="I133" s="262"/>
      <c r="J133" s="263"/>
      <c r="K133" s="256"/>
      <c r="L133" s="255"/>
      <c r="M133" s="255"/>
      <c r="N133" s="205" t="s">
        <v>562</v>
      </c>
      <c r="O133" s="126"/>
      <c r="P133" s="170"/>
      <c r="Q133" s="126"/>
      <c r="R133" s="126"/>
      <c r="S133" s="126"/>
      <c r="T133" s="249"/>
      <c r="U133" s="170"/>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49"/>
      <c r="AB133" s="249"/>
      <c r="AC133" s="201"/>
      <c r="AD133" s="257"/>
      <c r="AE133" s="257"/>
      <c r="AF133" s="249"/>
      <c r="AG133" s="249"/>
      <c r="AH133" s="249"/>
      <c r="AI133" s="249"/>
      <c r="AJ133" s="249"/>
      <c r="AK133" s="249"/>
      <c r="AL133" s="254"/>
      <c r="AM133" s="255"/>
      <c r="AN133" s="255"/>
      <c r="AO133" s="249"/>
      <c r="AP133" s="247"/>
    </row>
    <row r="134" spans="1:42" ht="45" customHeight="1" x14ac:dyDescent="0.25">
      <c r="A134" s="250"/>
      <c r="B134" s="250"/>
      <c r="C134" s="250"/>
      <c r="D134" s="250"/>
      <c r="E134" s="259"/>
      <c r="F134" s="257"/>
      <c r="G134" s="5"/>
      <c r="H134" s="261"/>
      <c r="I134" s="262"/>
      <c r="J134" s="263"/>
      <c r="K134" s="256"/>
      <c r="L134" s="255"/>
      <c r="M134" s="255"/>
      <c r="N134" s="205" t="s">
        <v>563</v>
      </c>
      <c r="O134" s="126"/>
      <c r="P134" s="170"/>
      <c r="Q134" s="126"/>
      <c r="R134" s="126"/>
      <c r="S134" s="126"/>
      <c r="T134" s="252"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0"/>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49"/>
      <c r="AB134" s="249"/>
      <c r="AC134" s="129"/>
      <c r="AD134" s="257"/>
      <c r="AE134" s="257"/>
      <c r="AF134" s="249"/>
      <c r="AG134" s="249"/>
      <c r="AH134" s="249"/>
      <c r="AI134" s="249"/>
      <c r="AJ134" s="249"/>
      <c r="AK134" s="249"/>
      <c r="AL134" s="254"/>
      <c r="AM134" s="255"/>
      <c r="AN134" s="255"/>
      <c r="AO134" s="249"/>
      <c r="AP134" s="247"/>
    </row>
    <row r="135" spans="1:42" ht="45" customHeight="1" x14ac:dyDescent="0.25">
      <c r="A135" s="251"/>
      <c r="B135" s="251"/>
      <c r="C135" s="251"/>
      <c r="D135" s="251"/>
      <c r="E135" s="259"/>
      <c r="F135" s="257"/>
      <c r="G135" s="5"/>
      <c r="H135" s="261"/>
      <c r="I135" s="262"/>
      <c r="J135" s="263"/>
      <c r="K135" s="256"/>
      <c r="L135" s="255"/>
      <c r="M135" s="255"/>
      <c r="N135" s="205" t="s">
        <v>564</v>
      </c>
      <c r="O135" s="126"/>
      <c r="P135" s="170"/>
      <c r="Q135" s="126"/>
      <c r="R135" s="126"/>
      <c r="S135" s="126"/>
      <c r="T135" s="249"/>
      <c r="U135" s="170"/>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49"/>
      <c r="AB135" s="249"/>
      <c r="AC135" s="129"/>
      <c r="AD135" s="257"/>
      <c r="AE135" s="257"/>
      <c r="AF135" s="249"/>
      <c r="AG135" s="249"/>
      <c r="AH135" s="249"/>
      <c r="AI135" s="249"/>
      <c r="AJ135" s="249"/>
      <c r="AK135" s="249"/>
      <c r="AL135" s="254"/>
      <c r="AM135" s="255"/>
      <c r="AN135" s="255"/>
      <c r="AO135" s="249"/>
      <c r="AP135" s="247"/>
    </row>
    <row r="136" spans="1:42" ht="45" customHeight="1" x14ac:dyDescent="0.25">
      <c r="A136" s="250"/>
      <c r="B136" s="250"/>
      <c r="C136" s="250"/>
      <c r="D136" s="250"/>
      <c r="E136" s="259"/>
      <c r="F136" s="257"/>
      <c r="G136" s="5"/>
      <c r="H136" s="261"/>
      <c r="I136" s="262"/>
      <c r="J136" s="263"/>
      <c r="K136" s="256"/>
      <c r="L136" s="255"/>
      <c r="M136" s="255"/>
      <c r="N136" s="205" t="s">
        <v>565</v>
      </c>
      <c r="O136" s="126"/>
      <c r="P136" s="170"/>
      <c r="Q136" s="126"/>
      <c r="R136" s="126"/>
      <c r="S136" s="126"/>
      <c r="T136" s="252"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0"/>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49"/>
      <c r="AB136" s="249"/>
      <c r="AC136" s="129"/>
      <c r="AD136" s="257"/>
      <c r="AE136" s="257"/>
      <c r="AF136" s="249"/>
      <c r="AG136" s="249"/>
      <c r="AH136" s="249"/>
      <c r="AI136" s="249"/>
      <c r="AJ136" s="249"/>
      <c r="AK136" s="249"/>
      <c r="AL136" s="254"/>
      <c r="AM136" s="255"/>
      <c r="AN136" s="255"/>
      <c r="AO136" s="249"/>
      <c r="AP136" s="247"/>
    </row>
    <row r="137" spans="1:42" ht="45" customHeight="1" x14ac:dyDescent="0.25">
      <c r="A137" s="251"/>
      <c r="B137" s="251"/>
      <c r="C137" s="251"/>
      <c r="D137" s="251"/>
      <c r="E137" s="260"/>
      <c r="F137" s="257"/>
      <c r="G137" s="5"/>
      <c r="H137" s="261"/>
      <c r="I137" s="262"/>
      <c r="J137" s="263"/>
      <c r="K137" s="256"/>
      <c r="L137" s="255"/>
      <c r="M137" s="255"/>
      <c r="N137" s="205" t="s">
        <v>566</v>
      </c>
      <c r="O137" s="126"/>
      <c r="P137" s="170"/>
      <c r="Q137" s="126"/>
      <c r="R137" s="126"/>
      <c r="S137" s="126"/>
      <c r="T137" s="249"/>
      <c r="U137" s="170"/>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49"/>
      <c r="AB137" s="249"/>
      <c r="AC137" s="130"/>
      <c r="AD137" s="257"/>
      <c r="AE137" s="257"/>
      <c r="AF137" s="249"/>
      <c r="AG137" s="249"/>
      <c r="AH137" s="249"/>
      <c r="AI137" s="249"/>
      <c r="AJ137" s="249"/>
      <c r="AK137" s="249"/>
      <c r="AL137" s="254"/>
      <c r="AM137" s="255"/>
      <c r="AN137" s="255"/>
      <c r="AO137" s="249"/>
      <c r="AP137" s="247"/>
    </row>
    <row r="138" spans="1:42" ht="45" customHeight="1" x14ac:dyDescent="0.25">
      <c r="A138" s="250"/>
      <c r="B138" s="250"/>
      <c r="C138" s="258"/>
      <c r="D138" s="258"/>
      <c r="E138" s="259"/>
      <c r="F138" s="257"/>
      <c r="G138" s="5"/>
      <c r="H138" s="261"/>
      <c r="I138" s="262" t="s">
        <v>403</v>
      </c>
      <c r="J138" s="263"/>
      <c r="K138" s="256">
        <f>'AYUDA PROBABILIDAD'!V13</f>
        <v>0</v>
      </c>
      <c r="L138" s="255">
        <f>'AYUDA IMPACTO'!S13</f>
        <v>0</v>
      </c>
      <c r="M138" s="255" t="str">
        <f>IFERROR(VLOOKUP(K138,DATOS!$H$22:$M$26,MATCH(L138,DATOS!$I$27:$M$27,0)+1,0),"")</f>
        <v/>
      </c>
      <c r="N138" s="204" t="s">
        <v>567</v>
      </c>
      <c r="O138" s="126"/>
      <c r="P138" s="170"/>
      <c r="Q138" s="126"/>
      <c r="R138" s="126"/>
      <c r="S138" s="126"/>
      <c r="T138" s="252"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0"/>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49" t="e">
        <f t="shared" ref="AA138" si="87">AVERAGE(Z138:Z153)</f>
        <v>#DIV/0!</v>
      </c>
      <c r="AB138" s="249" t="str">
        <f>IFERROR(IF(AA138&gt;=80,"Fuerte",IF(AA138&gt;=50,"Moderado",IF(AA138&lt;50,"Débil",""))),"")</f>
        <v/>
      </c>
      <c r="AC138" s="253" t="str">
        <f>IF(AB138="Débil","EL RIESGO SE PUEDE ESTAR MATERIALIZANDO","")</f>
        <v/>
      </c>
      <c r="AD138" s="257"/>
      <c r="AE138" s="257"/>
      <c r="AF138" s="249" t="e">
        <f>LOOKUP(K138,DATOS!$J$15:$J$19,DATOS!$I$15:$I$19)</f>
        <v>#N/A</v>
      </c>
      <c r="AG138" s="249" t="e">
        <f>LOOKUP(L138,DATOS!$L$15:$L$19,DATOS!$K$15:$K$19)</f>
        <v>#N/A</v>
      </c>
      <c r="AH138" s="249"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49"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49" t="e">
        <f>IFERROR(IF(AF138-AH138&lt;1,1,AF138-AH138),AF138)</f>
        <v>#N/A</v>
      </c>
      <c r="AK138" s="249" t="e">
        <f>IFERROR(IF(AG138-AI138&lt;1,1,AG138-AI138),AG138)</f>
        <v>#N/A</v>
      </c>
      <c r="AL138" s="254">
        <f>IFERROR(LOOKUP(AJ138,DATOS!$I$3:$I$7,DATOS!$J$3:$J$7),0)</f>
        <v>0</v>
      </c>
      <c r="AM138" s="255">
        <f>IFERROR(LOOKUP(AK138,DATOS!$K$3:$K$7,DATOS!$L$3:$L$7),0)</f>
        <v>0</v>
      </c>
      <c r="AN138" s="255" t="str">
        <f>IFERROR(VLOOKUP(AL138,DATOS!$H$22:$M$26,MATCH(AM138,DATOS!$I$27:$M$27,0)+1,0),"")</f>
        <v/>
      </c>
      <c r="AO138" s="249"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3"/>
    </row>
    <row r="139" spans="1:42" ht="45" customHeight="1" x14ac:dyDescent="0.25">
      <c r="A139" s="251"/>
      <c r="B139" s="251"/>
      <c r="C139" s="251"/>
      <c r="D139" s="251"/>
      <c r="E139" s="259"/>
      <c r="F139" s="257"/>
      <c r="G139" s="5"/>
      <c r="H139" s="261"/>
      <c r="I139" s="262"/>
      <c r="J139" s="263"/>
      <c r="K139" s="256"/>
      <c r="L139" s="255"/>
      <c r="M139" s="255"/>
      <c r="N139" s="205" t="s">
        <v>568</v>
      </c>
      <c r="O139" s="126"/>
      <c r="P139" s="170"/>
      <c r="Q139" s="126"/>
      <c r="R139" s="126"/>
      <c r="S139" s="126"/>
      <c r="T139" s="249"/>
      <c r="U139" s="170"/>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49"/>
      <c r="AB139" s="249"/>
      <c r="AC139" s="253"/>
      <c r="AD139" s="257"/>
      <c r="AE139" s="257"/>
      <c r="AF139" s="249"/>
      <c r="AG139" s="249"/>
      <c r="AH139" s="249"/>
      <c r="AI139" s="249"/>
      <c r="AJ139" s="249"/>
      <c r="AK139" s="249"/>
      <c r="AL139" s="254"/>
      <c r="AM139" s="255"/>
      <c r="AN139" s="255"/>
      <c r="AO139" s="249"/>
      <c r="AP139" s="247"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50"/>
      <c r="B140" s="250"/>
      <c r="C140" s="250"/>
      <c r="D140" s="250"/>
      <c r="E140" s="259"/>
      <c r="F140" s="257"/>
      <c r="G140" s="5"/>
      <c r="H140" s="261"/>
      <c r="I140" s="262"/>
      <c r="J140" s="263"/>
      <c r="K140" s="256"/>
      <c r="L140" s="255"/>
      <c r="M140" s="255"/>
      <c r="N140" s="205" t="s">
        <v>569</v>
      </c>
      <c r="O140" s="126"/>
      <c r="P140" s="170"/>
      <c r="Q140" s="126"/>
      <c r="R140" s="126"/>
      <c r="S140" s="126"/>
      <c r="T140" s="252"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0"/>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49"/>
      <c r="AB140" s="249"/>
      <c r="AC140" s="253" t="str">
        <f>IF(AB138="Débil","Consulte fuentes como cambios en el sistema integrado de gestión, indicadores de gestión, informes de auditorías, mapas de riesgos, encuestas de percepción y satisfacción, PQRSD, revisión por la Dirección y salidas no conformes","")</f>
        <v/>
      </c>
      <c r="AD140" s="257"/>
      <c r="AE140" s="257"/>
      <c r="AF140" s="249"/>
      <c r="AG140" s="249"/>
      <c r="AH140" s="249"/>
      <c r="AI140" s="249"/>
      <c r="AJ140" s="249"/>
      <c r="AK140" s="249"/>
      <c r="AL140" s="254"/>
      <c r="AM140" s="255"/>
      <c r="AN140" s="255"/>
      <c r="AO140" s="249"/>
      <c r="AP140" s="247"/>
    </row>
    <row r="141" spans="1:42" ht="45" customHeight="1" x14ac:dyDescent="0.25">
      <c r="A141" s="251"/>
      <c r="B141" s="251"/>
      <c r="C141" s="251"/>
      <c r="D141" s="251"/>
      <c r="E141" s="259"/>
      <c r="F141" s="257"/>
      <c r="G141" s="5"/>
      <c r="H141" s="261"/>
      <c r="I141" s="262"/>
      <c r="J141" s="263"/>
      <c r="K141" s="256"/>
      <c r="L141" s="255"/>
      <c r="M141" s="255"/>
      <c r="N141" s="205" t="s">
        <v>570</v>
      </c>
      <c r="O141" s="126"/>
      <c r="P141" s="170"/>
      <c r="Q141" s="126"/>
      <c r="R141" s="126"/>
      <c r="S141" s="126"/>
      <c r="T141" s="249"/>
      <c r="U141" s="170"/>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49"/>
      <c r="AB141" s="249"/>
      <c r="AC141" s="253"/>
      <c r="AD141" s="257"/>
      <c r="AE141" s="257"/>
      <c r="AF141" s="249"/>
      <c r="AG141" s="249"/>
      <c r="AH141" s="249"/>
      <c r="AI141" s="249"/>
      <c r="AJ141" s="249"/>
      <c r="AK141" s="249"/>
      <c r="AL141" s="254"/>
      <c r="AM141" s="255"/>
      <c r="AN141" s="255"/>
      <c r="AO141" s="249"/>
      <c r="AP141" s="248"/>
    </row>
    <row r="142" spans="1:42" ht="45" customHeight="1" x14ac:dyDescent="0.25">
      <c r="A142" s="250"/>
      <c r="B142" s="250"/>
      <c r="C142" s="250"/>
      <c r="D142" s="250"/>
      <c r="E142" s="259"/>
      <c r="F142" s="257"/>
      <c r="G142" s="5"/>
      <c r="H142" s="261"/>
      <c r="I142" s="262"/>
      <c r="J142" s="263"/>
      <c r="K142" s="256"/>
      <c r="L142" s="255"/>
      <c r="M142" s="255"/>
      <c r="N142" s="205" t="s">
        <v>571</v>
      </c>
      <c r="O142" s="126"/>
      <c r="P142" s="170"/>
      <c r="Q142" s="126"/>
      <c r="R142" s="126"/>
      <c r="S142" s="126"/>
      <c r="T142" s="252"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0"/>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49"/>
      <c r="AB142" s="249"/>
      <c r="AC142" s="253"/>
      <c r="AD142" s="257"/>
      <c r="AE142" s="257"/>
      <c r="AF142" s="249"/>
      <c r="AG142" s="249"/>
      <c r="AH142" s="249"/>
      <c r="AI142" s="249"/>
      <c r="AJ142" s="249"/>
      <c r="AK142" s="249"/>
      <c r="AL142" s="254"/>
      <c r="AM142" s="255"/>
      <c r="AN142" s="255"/>
      <c r="AO142" s="249"/>
      <c r="AP142" s="248"/>
    </row>
    <row r="143" spans="1:42" ht="45" customHeight="1" x14ac:dyDescent="0.25">
      <c r="A143" s="251"/>
      <c r="B143" s="251"/>
      <c r="C143" s="251"/>
      <c r="D143" s="251"/>
      <c r="E143" s="259"/>
      <c r="F143" s="257"/>
      <c r="G143" s="5"/>
      <c r="H143" s="261"/>
      <c r="I143" s="262"/>
      <c r="J143" s="263"/>
      <c r="K143" s="256"/>
      <c r="L143" s="255"/>
      <c r="M143" s="255"/>
      <c r="N143" s="205" t="s">
        <v>572</v>
      </c>
      <c r="O143" s="126"/>
      <c r="P143" s="170"/>
      <c r="Q143" s="126"/>
      <c r="R143" s="126"/>
      <c r="S143" s="126"/>
      <c r="T143" s="249"/>
      <c r="U143" s="170"/>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49"/>
      <c r="AB143" s="249"/>
      <c r="AC143" s="253" t="str">
        <f>IF(AB138="Débil","Establezca acciones preventivas en un plan de tratamiento","")</f>
        <v/>
      </c>
      <c r="AD143" s="257"/>
      <c r="AE143" s="257"/>
      <c r="AF143" s="249"/>
      <c r="AG143" s="249"/>
      <c r="AH143" s="249"/>
      <c r="AI143" s="249"/>
      <c r="AJ143" s="249"/>
      <c r="AK143" s="249"/>
      <c r="AL143" s="254"/>
      <c r="AM143" s="255"/>
      <c r="AN143" s="255"/>
      <c r="AO143" s="249"/>
      <c r="AP143" s="248"/>
    </row>
    <row r="144" spans="1:42" ht="45" customHeight="1" x14ac:dyDescent="0.25">
      <c r="A144" s="250"/>
      <c r="B144" s="250"/>
      <c r="C144" s="250"/>
      <c r="D144" s="250"/>
      <c r="E144" s="259"/>
      <c r="F144" s="257"/>
      <c r="G144" s="5"/>
      <c r="H144" s="261"/>
      <c r="I144" s="262"/>
      <c r="J144" s="263"/>
      <c r="K144" s="256"/>
      <c r="L144" s="255"/>
      <c r="M144" s="255"/>
      <c r="N144" s="205" t="s">
        <v>573</v>
      </c>
      <c r="O144" s="126"/>
      <c r="P144" s="170"/>
      <c r="Q144" s="126"/>
      <c r="R144" s="126"/>
      <c r="S144" s="126"/>
      <c r="T144" s="252"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0"/>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49"/>
      <c r="AB144" s="249"/>
      <c r="AC144" s="253"/>
      <c r="AD144" s="257"/>
      <c r="AE144" s="257"/>
      <c r="AF144" s="249"/>
      <c r="AG144" s="249"/>
      <c r="AH144" s="249"/>
      <c r="AI144" s="249"/>
      <c r="AJ144" s="249"/>
      <c r="AK144" s="249"/>
      <c r="AL144" s="254"/>
      <c r="AM144" s="255"/>
      <c r="AN144" s="255"/>
      <c r="AO144" s="249"/>
      <c r="AP144" s="248"/>
    </row>
    <row r="145" spans="1:42" ht="45" customHeight="1" x14ac:dyDescent="0.25">
      <c r="A145" s="251"/>
      <c r="B145" s="251"/>
      <c r="C145" s="251"/>
      <c r="D145" s="251"/>
      <c r="E145" s="259"/>
      <c r="F145" s="257"/>
      <c r="G145" s="5"/>
      <c r="H145" s="261"/>
      <c r="I145" s="262"/>
      <c r="J145" s="263"/>
      <c r="K145" s="256"/>
      <c r="L145" s="255"/>
      <c r="M145" s="255"/>
      <c r="N145" s="205" t="s">
        <v>574</v>
      </c>
      <c r="O145" s="126"/>
      <c r="P145" s="170"/>
      <c r="Q145" s="126"/>
      <c r="R145" s="126"/>
      <c r="S145" s="126"/>
      <c r="T145" s="249"/>
      <c r="U145" s="170"/>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49"/>
      <c r="AB145" s="249"/>
      <c r="AC145" s="253"/>
      <c r="AD145" s="257"/>
      <c r="AE145" s="257"/>
      <c r="AF145" s="249"/>
      <c r="AG145" s="249"/>
      <c r="AH145" s="249"/>
      <c r="AI145" s="249"/>
      <c r="AJ145" s="249"/>
      <c r="AK145" s="249"/>
      <c r="AL145" s="254"/>
      <c r="AM145" s="255"/>
      <c r="AN145" s="255"/>
      <c r="AO145" s="249"/>
      <c r="AP145" s="203"/>
    </row>
    <row r="146" spans="1:42" ht="45" customHeight="1" x14ac:dyDescent="0.25">
      <c r="A146" s="250"/>
      <c r="B146" s="250"/>
      <c r="C146" s="250"/>
      <c r="D146" s="250"/>
      <c r="E146" s="259"/>
      <c r="F146" s="257"/>
      <c r="G146" s="5"/>
      <c r="H146" s="261"/>
      <c r="I146" s="262"/>
      <c r="J146" s="263"/>
      <c r="K146" s="256"/>
      <c r="L146" s="255"/>
      <c r="M146" s="255"/>
      <c r="N146" s="205" t="s">
        <v>575</v>
      </c>
      <c r="O146" s="126"/>
      <c r="P146" s="170"/>
      <c r="Q146" s="126"/>
      <c r="R146" s="126"/>
      <c r="S146" s="126"/>
      <c r="T146" s="252"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0"/>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49"/>
      <c r="AB146" s="249"/>
      <c r="AC146" s="201"/>
      <c r="AD146" s="257"/>
      <c r="AE146" s="257"/>
      <c r="AF146" s="249"/>
      <c r="AG146" s="249"/>
      <c r="AH146" s="249"/>
      <c r="AI146" s="249"/>
      <c r="AJ146" s="249"/>
      <c r="AK146" s="249"/>
      <c r="AL146" s="254"/>
      <c r="AM146" s="255"/>
      <c r="AN146" s="255"/>
      <c r="AO146" s="249"/>
      <c r="AP146" s="247"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51"/>
      <c r="B147" s="251"/>
      <c r="C147" s="251"/>
      <c r="D147" s="251"/>
      <c r="E147" s="259"/>
      <c r="F147" s="257"/>
      <c r="G147" s="5"/>
      <c r="H147" s="261"/>
      <c r="I147" s="262"/>
      <c r="J147" s="263"/>
      <c r="K147" s="256"/>
      <c r="L147" s="255"/>
      <c r="M147" s="255"/>
      <c r="N147" s="205" t="s">
        <v>576</v>
      </c>
      <c r="O147" s="126"/>
      <c r="P147" s="170"/>
      <c r="Q147" s="126"/>
      <c r="R147" s="126"/>
      <c r="S147" s="126"/>
      <c r="T147" s="249"/>
      <c r="U147" s="170"/>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49"/>
      <c r="AB147" s="249"/>
      <c r="AC147" s="201"/>
      <c r="AD147" s="257"/>
      <c r="AE147" s="257"/>
      <c r="AF147" s="249"/>
      <c r="AG147" s="249"/>
      <c r="AH147" s="249"/>
      <c r="AI147" s="249"/>
      <c r="AJ147" s="249"/>
      <c r="AK147" s="249"/>
      <c r="AL147" s="254"/>
      <c r="AM147" s="255"/>
      <c r="AN147" s="255"/>
      <c r="AO147" s="249"/>
      <c r="AP147" s="247"/>
    </row>
    <row r="148" spans="1:42" ht="45" customHeight="1" x14ac:dyDescent="0.25">
      <c r="A148" s="250"/>
      <c r="B148" s="250"/>
      <c r="C148" s="250"/>
      <c r="D148" s="250"/>
      <c r="E148" s="259"/>
      <c r="F148" s="257"/>
      <c r="G148" s="5"/>
      <c r="H148" s="261"/>
      <c r="I148" s="262"/>
      <c r="J148" s="263"/>
      <c r="K148" s="256"/>
      <c r="L148" s="255"/>
      <c r="M148" s="255"/>
      <c r="N148" s="205" t="s">
        <v>577</v>
      </c>
      <c r="O148" s="126"/>
      <c r="P148" s="170"/>
      <c r="Q148" s="126"/>
      <c r="R148" s="126"/>
      <c r="S148" s="126"/>
      <c r="T148" s="252"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0"/>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49"/>
      <c r="AB148" s="249"/>
      <c r="AC148" s="201"/>
      <c r="AD148" s="257"/>
      <c r="AE148" s="257"/>
      <c r="AF148" s="249"/>
      <c r="AG148" s="249"/>
      <c r="AH148" s="249"/>
      <c r="AI148" s="249"/>
      <c r="AJ148" s="249"/>
      <c r="AK148" s="249"/>
      <c r="AL148" s="254"/>
      <c r="AM148" s="255"/>
      <c r="AN148" s="255"/>
      <c r="AO148" s="249"/>
      <c r="AP148" s="247"/>
    </row>
    <row r="149" spans="1:42" ht="45" customHeight="1" x14ac:dyDescent="0.25">
      <c r="A149" s="251"/>
      <c r="B149" s="251"/>
      <c r="C149" s="251"/>
      <c r="D149" s="251"/>
      <c r="E149" s="259"/>
      <c r="F149" s="257"/>
      <c r="G149" s="5"/>
      <c r="H149" s="261"/>
      <c r="I149" s="262"/>
      <c r="J149" s="263"/>
      <c r="K149" s="256"/>
      <c r="L149" s="255"/>
      <c r="M149" s="255"/>
      <c r="N149" s="205" t="s">
        <v>578</v>
      </c>
      <c r="O149" s="126"/>
      <c r="P149" s="170"/>
      <c r="Q149" s="126"/>
      <c r="R149" s="126"/>
      <c r="S149" s="126"/>
      <c r="T149" s="249"/>
      <c r="U149" s="170"/>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49"/>
      <c r="AB149" s="249"/>
      <c r="AC149" s="201"/>
      <c r="AD149" s="257"/>
      <c r="AE149" s="257"/>
      <c r="AF149" s="249"/>
      <c r="AG149" s="249"/>
      <c r="AH149" s="249"/>
      <c r="AI149" s="249"/>
      <c r="AJ149" s="249"/>
      <c r="AK149" s="249"/>
      <c r="AL149" s="254"/>
      <c r="AM149" s="255"/>
      <c r="AN149" s="255"/>
      <c r="AO149" s="249"/>
      <c r="AP149" s="247"/>
    </row>
    <row r="150" spans="1:42" ht="45" customHeight="1" x14ac:dyDescent="0.25">
      <c r="A150" s="250"/>
      <c r="B150" s="250"/>
      <c r="C150" s="250"/>
      <c r="D150" s="250"/>
      <c r="E150" s="259"/>
      <c r="F150" s="257"/>
      <c r="G150" s="5"/>
      <c r="H150" s="261"/>
      <c r="I150" s="262"/>
      <c r="J150" s="263"/>
      <c r="K150" s="256"/>
      <c r="L150" s="255"/>
      <c r="M150" s="255"/>
      <c r="N150" s="205" t="s">
        <v>579</v>
      </c>
      <c r="O150" s="126"/>
      <c r="P150" s="170"/>
      <c r="Q150" s="126"/>
      <c r="R150" s="126"/>
      <c r="S150" s="126"/>
      <c r="T150" s="252"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0"/>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49"/>
      <c r="AB150" s="249"/>
      <c r="AC150" s="129"/>
      <c r="AD150" s="257"/>
      <c r="AE150" s="257"/>
      <c r="AF150" s="249"/>
      <c r="AG150" s="249"/>
      <c r="AH150" s="249"/>
      <c r="AI150" s="249"/>
      <c r="AJ150" s="249"/>
      <c r="AK150" s="249"/>
      <c r="AL150" s="254"/>
      <c r="AM150" s="255"/>
      <c r="AN150" s="255"/>
      <c r="AO150" s="249"/>
      <c r="AP150" s="247"/>
    </row>
    <row r="151" spans="1:42" ht="45" customHeight="1" x14ac:dyDescent="0.25">
      <c r="A151" s="251"/>
      <c r="B151" s="251"/>
      <c r="C151" s="251"/>
      <c r="D151" s="251"/>
      <c r="E151" s="259"/>
      <c r="F151" s="257"/>
      <c r="G151" s="5"/>
      <c r="H151" s="261"/>
      <c r="I151" s="262"/>
      <c r="J151" s="263"/>
      <c r="K151" s="256"/>
      <c r="L151" s="255"/>
      <c r="M151" s="255"/>
      <c r="N151" s="205" t="s">
        <v>580</v>
      </c>
      <c r="O151" s="126"/>
      <c r="P151" s="170"/>
      <c r="Q151" s="126"/>
      <c r="R151" s="126"/>
      <c r="S151" s="126"/>
      <c r="T151" s="249"/>
      <c r="U151" s="170"/>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49"/>
      <c r="AB151" s="249"/>
      <c r="AC151" s="129"/>
      <c r="AD151" s="257"/>
      <c r="AE151" s="257"/>
      <c r="AF151" s="249"/>
      <c r="AG151" s="249"/>
      <c r="AH151" s="249"/>
      <c r="AI151" s="249"/>
      <c r="AJ151" s="249"/>
      <c r="AK151" s="249"/>
      <c r="AL151" s="254"/>
      <c r="AM151" s="255"/>
      <c r="AN151" s="255"/>
      <c r="AO151" s="249"/>
      <c r="AP151" s="247"/>
    </row>
    <row r="152" spans="1:42" ht="45" customHeight="1" x14ac:dyDescent="0.25">
      <c r="A152" s="250"/>
      <c r="B152" s="250"/>
      <c r="C152" s="250"/>
      <c r="D152" s="250"/>
      <c r="E152" s="259"/>
      <c r="F152" s="257"/>
      <c r="G152" s="5"/>
      <c r="H152" s="261"/>
      <c r="I152" s="262"/>
      <c r="J152" s="263"/>
      <c r="K152" s="256"/>
      <c r="L152" s="255"/>
      <c r="M152" s="255"/>
      <c r="N152" s="205" t="s">
        <v>581</v>
      </c>
      <c r="O152" s="126"/>
      <c r="P152" s="170"/>
      <c r="Q152" s="126"/>
      <c r="R152" s="126"/>
      <c r="S152" s="126"/>
      <c r="T152" s="252"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0"/>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49"/>
      <c r="AB152" s="249"/>
      <c r="AC152" s="129"/>
      <c r="AD152" s="257"/>
      <c r="AE152" s="257"/>
      <c r="AF152" s="249"/>
      <c r="AG152" s="249"/>
      <c r="AH152" s="249"/>
      <c r="AI152" s="249"/>
      <c r="AJ152" s="249"/>
      <c r="AK152" s="249"/>
      <c r="AL152" s="254"/>
      <c r="AM152" s="255"/>
      <c r="AN152" s="255"/>
      <c r="AO152" s="249"/>
      <c r="AP152" s="247"/>
    </row>
    <row r="153" spans="1:42" ht="45" customHeight="1" x14ac:dyDescent="0.25">
      <c r="A153" s="251"/>
      <c r="B153" s="251"/>
      <c r="C153" s="251"/>
      <c r="D153" s="251"/>
      <c r="E153" s="260"/>
      <c r="F153" s="257"/>
      <c r="G153" s="5"/>
      <c r="H153" s="261"/>
      <c r="I153" s="262"/>
      <c r="J153" s="263"/>
      <c r="K153" s="256"/>
      <c r="L153" s="255"/>
      <c r="M153" s="255"/>
      <c r="N153" s="205" t="s">
        <v>582</v>
      </c>
      <c r="O153" s="126"/>
      <c r="P153" s="170"/>
      <c r="Q153" s="126"/>
      <c r="R153" s="126"/>
      <c r="S153" s="126"/>
      <c r="T153" s="249"/>
      <c r="U153" s="170"/>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49"/>
      <c r="AB153" s="249"/>
      <c r="AC153" s="130"/>
      <c r="AD153" s="257"/>
      <c r="AE153" s="257"/>
      <c r="AF153" s="249"/>
      <c r="AG153" s="249"/>
      <c r="AH153" s="249"/>
      <c r="AI153" s="249"/>
      <c r="AJ153" s="249"/>
      <c r="AK153" s="249"/>
      <c r="AL153" s="254"/>
      <c r="AM153" s="255"/>
      <c r="AN153" s="255"/>
      <c r="AO153" s="249"/>
      <c r="AP153" s="247"/>
    </row>
    <row r="154" spans="1:42" ht="45" customHeight="1" x14ac:dyDescent="0.25">
      <c r="A154" s="250"/>
      <c r="B154" s="250"/>
      <c r="C154" s="258"/>
      <c r="D154" s="258"/>
      <c r="E154" s="259"/>
      <c r="F154" s="257"/>
      <c r="G154" s="5"/>
      <c r="H154" s="261"/>
      <c r="I154" s="262" t="s">
        <v>404</v>
      </c>
      <c r="J154" s="263"/>
      <c r="K154" s="256">
        <f>'AYUDA PROBABILIDAD'!V14</f>
        <v>0</v>
      </c>
      <c r="L154" s="255">
        <f>'AYUDA IMPACTO'!S14</f>
        <v>0</v>
      </c>
      <c r="M154" s="255" t="str">
        <f>IFERROR(VLOOKUP(K154,DATOS!$H$22:$M$26,MATCH(L154,DATOS!$I$27:$M$27,0)+1,0),"")</f>
        <v/>
      </c>
      <c r="N154" s="204" t="s">
        <v>583</v>
      </c>
      <c r="O154" s="126"/>
      <c r="P154" s="170"/>
      <c r="Q154" s="126"/>
      <c r="R154" s="126"/>
      <c r="S154" s="126"/>
      <c r="T154" s="252"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0"/>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49" t="e">
        <f t="shared" ref="AA154" si="98">AVERAGE(Z154:Z169)</f>
        <v>#DIV/0!</v>
      </c>
      <c r="AB154" s="249" t="str">
        <f>IFERROR(IF(AA154&gt;=80,"Fuerte",IF(AA154&gt;=50,"Moderado",IF(AA154&lt;50,"Débil",""))),"")</f>
        <v/>
      </c>
      <c r="AC154" s="253" t="str">
        <f>IF(AB154="Débil","EL RIESGO SE PUEDE ESTAR MATERIALIZANDO","")</f>
        <v/>
      </c>
      <c r="AD154" s="257"/>
      <c r="AE154" s="257"/>
      <c r="AF154" s="249" t="e">
        <f>LOOKUP(K154,DATOS!$J$15:$J$19,DATOS!$I$15:$I$19)</f>
        <v>#N/A</v>
      </c>
      <c r="AG154" s="249" t="e">
        <f>LOOKUP(L154,DATOS!$L$15:$L$19,DATOS!$K$15:$K$19)</f>
        <v>#N/A</v>
      </c>
      <c r="AH154" s="249"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49"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49" t="e">
        <f>IFERROR(IF(AF154-AH154&lt;1,1,AF154-AH154),AF154)</f>
        <v>#N/A</v>
      </c>
      <c r="AK154" s="249" t="e">
        <f>IFERROR(IF(AG154-AI154&lt;1,1,AG154-AI154),AG154)</f>
        <v>#N/A</v>
      </c>
      <c r="AL154" s="254">
        <f>IFERROR(LOOKUP(AJ154,DATOS!$I$3:$I$7,DATOS!$J$3:$J$7),0)</f>
        <v>0</v>
      </c>
      <c r="AM154" s="255">
        <f>IFERROR(LOOKUP(AK154,DATOS!$K$3:$K$7,DATOS!$L$3:$L$7),0)</f>
        <v>0</v>
      </c>
      <c r="AN154" s="255" t="str">
        <f>IFERROR(VLOOKUP(AL154,DATOS!$H$22:$M$26,MATCH(AM154,DATOS!$I$27:$M$27,0)+1,0),"")</f>
        <v/>
      </c>
      <c r="AO154" s="249"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3"/>
    </row>
    <row r="155" spans="1:42" ht="45" customHeight="1" x14ac:dyDescent="0.25">
      <c r="A155" s="251"/>
      <c r="B155" s="251"/>
      <c r="C155" s="251"/>
      <c r="D155" s="251"/>
      <c r="E155" s="259"/>
      <c r="F155" s="257"/>
      <c r="G155" s="5"/>
      <c r="H155" s="261"/>
      <c r="I155" s="262"/>
      <c r="J155" s="263"/>
      <c r="K155" s="256"/>
      <c r="L155" s="255"/>
      <c r="M155" s="255"/>
      <c r="N155" s="205" t="s">
        <v>584</v>
      </c>
      <c r="O155" s="126"/>
      <c r="P155" s="170"/>
      <c r="Q155" s="126"/>
      <c r="R155" s="126"/>
      <c r="S155" s="126"/>
      <c r="T155" s="249"/>
      <c r="U155" s="170"/>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49"/>
      <c r="AB155" s="249"/>
      <c r="AC155" s="253"/>
      <c r="AD155" s="257"/>
      <c r="AE155" s="257"/>
      <c r="AF155" s="249"/>
      <c r="AG155" s="249"/>
      <c r="AH155" s="249"/>
      <c r="AI155" s="249"/>
      <c r="AJ155" s="249"/>
      <c r="AK155" s="249"/>
      <c r="AL155" s="254"/>
      <c r="AM155" s="255"/>
      <c r="AN155" s="255"/>
      <c r="AO155" s="249"/>
      <c r="AP155" s="247"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50"/>
      <c r="B156" s="250"/>
      <c r="C156" s="250"/>
      <c r="D156" s="250"/>
      <c r="E156" s="259"/>
      <c r="F156" s="257"/>
      <c r="G156" s="5"/>
      <c r="H156" s="261"/>
      <c r="I156" s="262"/>
      <c r="J156" s="263"/>
      <c r="K156" s="256"/>
      <c r="L156" s="255"/>
      <c r="M156" s="255"/>
      <c r="N156" s="205" t="s">
        <v>585</v>
      </c>
      <c r="O156" s="126"/>
      <c r="P156" s="170"/>
      <c r="Q156" s="126"/>
      <c r="R156" s="126"/>
      <c r="S156" s="126"/>
      <c r="T156" s="252"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0"/>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49"/>
      <c r="AB156" s="249"/>
      <c r="AC156" s="253" t="str">
        <f>IF(AB154="Débil","Consulte fuentes como cambios en el sistema integrado de gestión, indicadores de gestión, informes de auditorías, mapas de riesgos, encuestas de percepción y satisfacción, PQRSD, revisión por la Dirección y salidas no conformes","")</f>
        <v/>
      </c>
      <c r="AD156" s="257"/>
      <c r="AE156" s="257"/>
      <c r="AF156" s="249"/>
      <c r="AG156" s="249"/>
      <c r="AH156" s="249"/>
      <c r="AI156" s="249"/>
      <c r="AJ156" s="249"/>
      <c r="AK156" s="249"/>
      <c r="AL156" s="254"/>
      <c r="AM156" s="255"/>
      <c r="AN156" s="255"/>
      <c r="AO156" s="249"/>
      <c r="AP156" s="247"/>
    </row>
    <row r="157" spans="1:42" ht="45" customHeight="1" x14ac:dyDescent="0.25">
      <c r="A157" s="251"/>
      <c r="B157" s="251"/>
      <c r="C157" s="251"/>
      <c r="D157" s="251"/>
      <c r="E157" s="259"/>
      <c r="F157" s="257"/>
      <c r="G157" s="5"/>
      <c r="H157" s="261"/>
      <c r="I157" s="262"/>
      <c r="J157" s="263"/>
      <c r="K157" s="256"/>
      <c r="L157" s="255"/>
      <c r="M157" s="255"/>
      <c r="N157" s="205" t="s">
        <v>586</v>
      </c>
      <c r="O157" s="126"/>
      <c r="P157" s="170"/>
      <c r="Q157" s="126"/>
      <c r="R157" s="126"/>
      <c r="S157" s="126"/>
      <c r="T157" s="249"/>
      <c r="U157" s="170"/>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49"/>
      <c r="AB157" s="249"/>
      <c r="AC157" s="253"/>
      <c r="AD157" s="257"/>
      <c r="AE157" s="257"/>
      <c r="AF157" s="249"/>
      <c r="AG157" s="249"/>
      <c r="AH157" s="249"/>
      <c r="AI157" s="249"/>
      <c r="AJ157" s="249"/>
      <c r="AK157" s="249"/>
      <c r="AL157" s="254"/>
      <c r="AM157" s="255"/>
      <c r="AN157" s="255"/>
      <c r="AO157" s="249"/>
      <c r="AP157" s="248"/>
    </row>
    <row r="158" spans="1:42" ht="45" customHeight="1" x14ac:dyDescent="0.25">
      <c r="A158" s="250"/>
      <c r="B158" s="250"/>
      <c r="C158" s="250"/>
      <c r="D158" s="250"/>
      <c r="E158" s="259"/>
      <c r="F158" s="257"/>
      <c r="G158" s="5"/>
      <c r="H158" s="261"/>
      <c r="I158" s="262"/>
      <c r="J158" s="263"/>
      <c r="K158" s="256"/>
      <c r="L158" s="255"/>
      <c r="M158" s="255"/>
      <c r="N158" s="205" t="s">
        <v>587</v>
      </c>
      <c r="O158" s="126"/>
      <c r="P158" s="170"/>
      <c r="Q158" s="126"/>
      <c r="R158" s="126"/>
      <c r="S158" s="126"/>
      <c r="T158" s="252"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0"/>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49"/>
      <c r="AB158" s="249"/>
      <c r="AC158" s="253"/>
      <c r="AD158" s="257"/>
      <c r="AE158" s="257"/>
      <c r="AF158" s="249"/>
      <c r="AG158" s="249"/>
      <c r="AH158" s="249"/>
      <c r="AI158" s="249"/>
      <c r="AJ158" s="249"/>
      <c r="AK158" s="249"/>
      <c r="AL158" s="254"/>
      <c r="AM158" s="255"/>
      <c r="AN158" s="255"/>
      <c r="AO158" s="249"/>
      <c r="AP158" s="248"/>
    </row>
    <row r="159" spans="1:42" ht="45" customHeight="1" x14ac:dyDescent="0.25">
      <c r="A159" s="251"/>
      <c r="B159" s="251"/>
      <c r="C159" s="251"/>
      <c r="D159" s="251"/>
      <c r="E159" s="259"/>
      <c r="F159" s="257"/>
      <c r="G159" s="5"/>
      <c r="H159" s="261"/>
      <c r="I159" s="262"/>
      <c r="J159" s="263"/>
      <c r="K159" s="256"/>
      <c r="L159" s="255"/>
      <c r="M159" s="255"/>
      <c r="N159" s="205" t="s">
        <v>588</v>
      </c>
      <c r="O159" s="126"/>
      <c r="P159" s="170"/>
      <c r="Q159" s="126"/>
      <c r="R159" s="126"/>
      <c r="S159" s="126"/>
      <c r="T159" s="249"/>
      <c r="U159" s="170"/>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49"/>
      <c r="AB159" s="249"/>
      <c r="AC159" s="253" t="str">
        <f>IF(AB154="Débil","Establezca acciones preventivas en un plan de tratamiento","")</f>
        <v/>
      </c>
      <c r="AD159" s="257"/>
      <c r="AE159" s="257"/>
      <c r="AF159" s="249"/>
      <c r="AG159" s="249"/>
      <c r="AH159" s="249"/>
      <c r="AI159" s="249"/>
      <c r="AJ159" s="249"/>
      <c r="AK159" s="249"/>
      <c r="AL159" s="254"/>
      <c r="AM159" s="255"/>
      <c r="AN159" s="255"/>
      <c r="AO159" s="249"/>
      <c r="AP159" s="248"/>
    </row>
    <row r="160" spans="1:42" ht="45" customHeight="1" x14ac:dyDescent="0.25">
      <c r="A160" s="250"/>
      <c r="B160" s="250"/>
      <c r="C160" s="250"/>
      <c r="D160" s="250"/>
      <c r="E160" s="259"/>
      <c r="F160" s="257"/>
      <c r="G160" s="5"/>
      <c r="H160" s="261"/>
      <c r="I160" s="262"/>
      <c r="J160" s="263"/>
      <c r="K160" s="256"/>
      <c r="L160" s="255"/>
      <c r="M160" s="255"/>
      <c r="N160" s="205" t="s">
        <v>589</v>
      </c>
      <c r="O160" s="126"/>
      <c r="P160" s="170"/>
      <c r="Q160" s="126"/>
      <c r="R160" s="126"/>
      <c r="S160" s="126"/>
      <c r="T160" s="252"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0"/>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49"/>
      <c r="AB160" s="249"/>
      <c r="AC160" s="253"/>
      <c r="AD160" s="257"/>
      <c r="AE160" s="257"/>
      <c r="AF160" s="249"/>
      <c r="AG160" s="249"/>
      <c r="AH160" s="249"/>
      <c r="AI160" s="249"/>
      <c r="AJ160" s="249"/>
      <c r="AK160" s="249"/>
      <c r="AL160" s="254"/>
      <c r="AM160" s="255"/>
      <c r="AN160" s="255"/>
      <c r="AO160" s="249"/>
      <c r="AP160" s="248"/>
    </row>
    <row r="161" spans="1:42" ht="45" customHeight="1" x14ac:dyDescent="0.25">
      <c r="A161" s="251"/>
      <c r="B161" s="251"/>
      <c r="C161" s="251"/>
      <c r="D161" s="251"/>
      <c r="E161" s="259"/>
      <c r="F161" s="257"/>
      <c r="G161" s="5"/>
      <c r="H161" s="261"/>
      <c r="I161" s="262"/>
      <c r="J161" s="263"/>
      <c r="K161" s="256"/>
      <c r="L161" s="255"/>
      <c r="M161" s="255"/>
      <c r="N161" s="205" t="s">
        <v>590</v>
      </c>
      <c r="O161" s="126"/>
      <c r="P161" s="170"/>
      <c r="Q161" s="126"/>
      <c r="R161" s="126"/>
      <c r="S161" s="126"/>
      <c r="T161" s="249"/>
      <c r="U161" s="170"/>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49"/>
      <c r="AB161" s="249"/>
      <c r="AC161" s="253"/>
      <c r="AD161" s="257"/>
      <c r="AE161" s="257"/>
      <c r="AF161" s="249"/>
      <c r="AG161" s="249"/>
      <c r="AH161" s="249"/>
      <c r="AI161" s="249"/>
      <c r="AJ161" s="249"/>
      <c r="AK161" s="249"/>
      <c r="AL161" s="254"/>
      <c r="AM161" s="255"/>
      <c r="AN161" s="255"/>
      <c r="AO161" s="249"/>
      <c r="AP161" s="203"/>
    </row>
    <row r="162" spans="1:42" ht="45" customHeight="1" x14ac:dyDescent="0.25">
      <c r="A162" s="250"/>
      <c r="B162" s="250"/>
      <c r="C162" s="250"/>
      <c r="D162" s="250"/>
      <c r="E162" s="259"/>
      <c r="F162" s="257"/>
      <c r="G162" s="5"/>
      <c r="H162" s="261"/>
      <c r="I162" s="262"/>
      <c r="J162" s="263"/>
      <c r="K162" s="256"/>
      <c r="L162" s="255"/>
      <c r="M162" s="255"/>
      <c r="N162" s="205" t="s">
        <v>591</v>
      </c>
      <c r="O162" s="126"/>
      <c r="P162" s="170"/>
      <c r="Q162" s="126"/>
      <c r="R162" s="126"/>
      <c r="S162" s="126"/>
      <c r="T162" s="252"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0"/>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49"/>
      <c r="AB162" s="249"/>
      <c r="AC162" s="201"/>
      <c r="AD162" s="257"/>
      <c r="AE162" s="257"/>
      <c r="AF162" s="249"/>
      <c r="AG162" s="249"/>
      <c r="AH162" s="249"/>
      <c r="AI162" s="249"/>
      <c r="AJ162" s="249"/>
      <c r="AK162" s="249"/>
      <c r="AL162" s="254"/>
      <c r="AM162" s="255"/>
      <c r="AN162" s="255"/>
      <c r="AO162" s="249"/>
      <c r="AP162" s="247"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51"/>
      <c r="B163" s="251"/>
      <c r="C163" s="251"/>
      <c r="D163" s="251"/>
      <c r="E163" s="259"/>
      <c r="F163" s="257"/>
      <c r="G163" s="5"/>
      <c r="H163" s="261"/>
      <c r="I163" s="262"/>
      <c r="J163" s="263"/>
      <c r="K163" s="256"/>
      <c r="L163" s="255"/>
      <c r="M163" s="255"/>
      <c r="N163" s="205" t="s">
        <v>592</v>
      </c>
      <c r="O163" s="126"/>
      <c r="P163" s="170"/>
      <c r="Q163" s="126"/>
      <c r="R163" s="126"/>
      <c r="S163" s="126"/>
      <c r="T163" s="249"/>
      <c r="U163" s="170"/>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49"/>
      <c r="AB163" s="249"/>
      <c r="AC163" s="201"/>
      <c r="AD163" s="257"/>
      <c r="AE163" s="257"/>
      <c r="AF163" s="249"/>
      <c r="AG163" s="249"/>
      <c r="AH163" s="249"/>
      <c r="AI163" s="249"/>
      <c r="AJ163" s="249"/>
      <c r="AK163" s="249"/>
      <c r="AL163" s="254"/>
      <c r="AM163" s="255"/>
      <c r="AN163" s="255"/>
      <c r="AO163" s="249"/>
      <c r="AP163" s="247"/>
    </row>
    <row r="164" spans="1:42" ht="45" customHeight="1" x14ac:dyDescent="0.25">
      <c r="A164" s="250"/>
      <c r="B164" s="250"/>
      <c r="C164" s="250"/>
      <c r="D164" s="250"/>
      <c r="E164" s="259"/>
      <c r="F164" s="257"/>
      <c r="G164" s="5"/>
      <c r="H164" s="261"/>
      <c r="I164" s="262"/>
      <c r="J164" s="263"/>
      <c r="K164" s="256"/>
      <c r="L164" s="255"/>
      <c r="M164" s="255"/>
      <c r="N164" s="205" t="s">
        <v>593</v>
      </c>
      <c r="O164" s="126"/>
      <c r="P164" s="170"/>
      <c r="Q164" s="126"/>
      <c r="R164" s="126"/>
      <c r="S164" s="126"/>
      <c r="T164" s="252"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0"/>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49"/>
      <c r="AB164" s="249"/>
      <c r="AC164" s="201"/>
      <c r="AD164" s="257"/>
      <c r="AE164" s="257"/>
      <c r="AF164" s="249"/>
      <c r="AG164" s="249"/>
      <c r="AH164" s="249"/>
      <c r="AI164" s="249"/>
      <c r="AJ164" s="249"/>
      <c r="AK164" s="249"/>
      <c r="AL164" s="254"/>
      <c r="AM164" s="255"/>
      <c r="AN164" s="255"/>
      <c r="AO164" s="249"/>
      <c r="AP164" s="247"/>
    </row>
    <row r="165" spans="1:42" ht="45" customHeight="1" x14ac:dyDescent="0.25">
      <c r="A165" s="251"/>
      <c r="B165" s="251"/>
      <c r="C165" s="251"/>
      <c r="D165" s="251"/>
      <c r="E165" s="259"/>
      <c r="F165" s="257"/>
      <c r="G165" s="5"/>
      <c r="H165" s="261"/>
      <c r="I165" s="262"/>
      <c r="J165" s="263"/>
      <c r="K165" s="256"/>
      <c r="L165" s="255"/>
      <c r="M165" s="255"/>
      <c r="N165" s="205" t="s">
        <v>594</v>
      </c>
      <c r="O165" s="126"/>
      <c r="P165" s="170"/>
      <c r="Q165" s="126"/>
      <c r="R165" s="126"/>
      <c r="S165" s="126"/>
      <c r="T165" s="249"/>
      <c r="U165" s="170"/>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49"/>
      <c r="AB165" s="249"/>
      <c r="AC165" s="201"/>
      <c r="AD165" s="257"/>
      <c r="AE165" s="257"/>
      <c r="AF165" s="249"/>
      <c r="AG165" s="249"/>
      <c r="AH165" s="249"/>
      <c r="AI165" s="249"/>
      <c r="AJ165" s="249"/>
      <c r="AK165" s="249"/>
      <c r="AL165" s="254"/>
      <c r="AM165" s="255"/>
      <c r="AN165" s="255"/>
      <c r="AO165" s="249"/>
      <c r="AP165" s="247"/>
    </row>
    <row r="166" spans="1:42" ht="45" customHeight="1" x14ac:dyDescent="0.25">
      <c r="A166" s="250"/>
      <c r="B166" s="250"/>
      <c r="C166" s="250"/>
      <c r="D166" s="250"/>
      <c r="E166" s="259"/>
      <c r="F166" s="257"/>
      <c r="G166" s="5"/>
      <c r="H166" s="261"/>
      <c r="I166" s="262"/>
      <c r="J166" s="263"/>
      <c r="K166" s="256"/>
      <c r="L166" s="255"/>
      <c r="M166" s="255"/>
      <c r="N166" s="205" t="s">
        <v>595</v>
      </c>
      <c r="O166" s="126"/>
      <c r="P166" s="170"/>
      <c r="Q166" s="126"/>
      <c r="R166" s="126"/>
      <c r="S166" s="126"/>
      <c r="T166" s="252"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0"/>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49"/>
      <c r="AB166" s="249"/>
      <c r="AC166" s="129"/>
      <c r="AD166" s="257"/>
      <c r="AE166" s="257"/>
      <c r="AF166" s="249"/>
      <c r="AG166" s="249"/>
      <c r="AH166" s="249"/>
      <c r="AI166" s="249"/>
      <c r="AJ166" s="249"/>
      <c r="AK166" s="249"/>
      <c r="AL166" s="254"/>
      <c r="AM166" s="255"/>
      <c r="AN166" s="255"/>
      <c r="AO166" s="249"/>
      <c r="AP166" s="247"/>
    </row>
    <row r="167" spans="1:42" ht="45" customHeight="1" x14ac:dyDescent="0.25">
      <c r="A167" s="251"/>
      <c r="B167" s="251"/>
      <c r="C167" s="251"/>
      <c r="D167" s="251"/>
      <c r="E167" s="259"/>
      <c r="F167" s="257"/>
      <c r="G167" s="5"/>
      <c r="H167" s="261"/>
      <c r="I167" s="262"/>
      <c r="J167" s="263"/>
      <c r="K167" s="256"/>
      <c r="L167" s="255"/>
      <c r="M167" s="255"/>
      <c r="N167" s="205" t="s">
        <v>596</v>
      </c>
      <c r="O167" s="126"/>
      <c r="P167" s="170"/>
      <c r="Q167" s="126"/>
      <c r="R167" s="126"/>
      <c r="S167" s="126"/>
      <c r="T167" s="249"/>
      <c r="U167" s="170"/>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49"/>
      <c r="AB167" s="249"/>
      <c r="AC167" s="129"/>
      <c r="AD167" s="257"/>
      <c r="AE167" s="257"/>
      <c r="AF167" s="249"/>
      <c r="AG167" s="249"/>
      <c r="AH167" s="249"/>
      <c r="AI167" s="249"/>
      <c r="AJ167" s="249"/>
      <c r="AK167" s="249"/>
      <c r="AL167" s="254"/>
      <c r="AM167" s="255"/>
      <c r="AN167" s="255"/>
      <c r="AO167" s="249"/>
      <c r="AP167" s="247"/>
    </row>
    <row r="168" spans="1:42" ht="45" customHeight="1" x14ac:dyDescent="0.25">
      <c r="A168" s="250"/>
      <c r="B168" s="250"/>
      <c r="C168" s="250"/>
      <c r="D168" s="250"/>
      <c r="E168" s="259"/>
      <c r="F168" s="257"/>
      <c r="G168" s="5"/>
      <c r="H168" s="261"/>
      <c r="I168" s="262"/>
      <c r="J168" s="263"/>
      <c r="K168" s="256"/>
      <c r="L168" s="255"/>
      <c r="M168" s="255"/>
      <c r="N168" s="205" t="s">
        <v>597</v>
      </c>
      <c r="O168" s="126"/>
      <c r="P168" s="170"/>
      <c r="Q168" s="126"/>
      <c r="R168" s="126"/>
      <c r="S168" s="126"/>
      <c r="T168" s="252"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0"/>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49"/>
      <c r="AB168" s="249"/>
      <c r="AC168" s="129"/>
      <c r="AD168" s="257"/>
      <c r="AE168" s="257"/>
      <c r="AF168" s="249"/>
      <c r="AG168" s="249"/>
      <c r="AH168" s="249"/>
      <c r="AI168" s="249"/>
      <c r="AJ168" s="249"/>
      <c r="AK168" s="249"/>
      <c r="AL168" s="254"/>
      <c r="AM168" s="255"/>
      <c r="AN168" s="255"/>
      <c r="AO168" s="249"/>
      <c r="AP168" s="247"/>
    </row>
    <row r="169" spans="1:42" ht="45" customHeight="1" x14ac:dyDescent="0.25">
      <c r="A169" s="251"/>
      <c r="B169" s="251"/>
      <c r="C169" s="251"/>
      <c r="D169" s="251"/>
      <c r="E169" s="260"/>
      <c r="F169" s="257"/>
      <c r="G169" s="5"/>
      <c r="H169" s="261"/>
      <c r="I169" s="262"/>
      <c r="J169" s="263"/>
      <c r="K169" s="256"/>
      <c r="L169" s="255"/>
      <c r="M169" s="255"/>
      <c r="N169" s="205" t="s">
        <v>598</v>
      </c>
      <c r="O169" s="126"/>
      <c r="P169" s="170"/>
      <c r="Q169" s="126"/>
      <c r="R169" s="126"/>
      <c r="S169" s="126"/>
      <c r="T169" s="249"/>
      <c r="U169" s="170"/>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49"/>
      <c r="AB169" s="249"/>
      <c r="AC169" s="130"/>
      <c r="AD169" s="257"/>
      <c r="AE169" s="257"/>
      <c r="AF169" s="249"/>
      <c r="AG169" s="249"/>
      <c r="AH169" s="249"/>
      <c r="AI169" s="249"/>
      <c r="AJ169" s="249"/>
      <c r="AK169" s="249"/>
      <c r="AL169" s="254"/>
      <c r="AM169" s="255"/>
      <c r="AN169" s="255"/>
      <c r="AO169" s="249"/>
      <c r="AP169" s="247"/>
    </row>
    <row r="170" spans="1:42" ht="45" customHeight="1" x14ac:dyDescent="0.25">
      <c r="A170" s="250"/>
      <c r="B170" s="250"/>
      <c r="C170" s="258"/>
      <c r="D170" s="258"/>
      <c r="E170" s="259"/>
      <c r="F170" s="257"/>
      <c r="G170" s="5"/>
      <c r="H170" s="261"/>
      <c r="I170" s="262" t="s">
        <v>405</v>
      </c>
      <c r="J170" s="263"/>
      <c r="K170" s="256">
        <f>'AYUDA PROBABILIDAD'!V15</f>
        <v>0</v>
      </c>
      <c r="L170" s="255">
        <f>'AYUDA IMPACTO'!S15</f>
        <v>0</v>
      </c>
      <c r="M170" s="255" t="str">
        <f>IFERROR(VLOOKUP(K170,DATOS!$H$22:$M$26,MATCH(L170,DATOS!$I$27:$M$27,0)+1,0),"")</f>
        <v/>
      </c>
      <c r="N170" s="204" t="s">
        <v>599</v>
      </c>
      <c r="O170" s="126"/>
      <c r="P170" s="170"/>
      <c r="Q170" s="126"/>
      <c r="R170" s="126"/>
      <c r="S170" s="126"/>
      <c r="T170" s="252"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0"/>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49" t="e">
        <f t="shared" ref="AA170" si="109">AVERAGE(Z170:Z185)</f>
        <v>#DIV/0!</v>
      </c>
      <c r="AB170" s="249" t="str">
        <f>IFERROR(IF(AA170&gt;=80,"Fuerte",IF(AA170&gt;=50,"Moderado",IF(AA170&lt;50,"Débil",""))),"")</f>
        <v/>
      </c>
      <c r="AC170" s="253" t="str">
        <f>IF(AB170="Débil","EL RIESGO SE PUEDE ESTAR MATERIALIZANDO","")</f>
        <v/>
      </c>
      <c r="AD170" s="257"/>
      <c r="AE170" s="257"/>
      <c r="AF170" s="249" t="e">
        <f>LOOKUP(K170,DATOS!$J$15:$J$19,DATOS!$I$15:$I$19)</f>
        <v>#N/A</v>
      </c>
      <c r="AG170" s="249" t="e">
        <f>LOOKUP(L170,DATOS!$L$15:$L$19,DATOS!$K$15:$K$19)</f>
        <v>#N/A</v>
      </c>
      <c r="AH170" s="249"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49"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49" t="e">
        <f>IFERROR(IF(AF170-AH170&lt;1,1,AF170-AH170),AF170)</f>
        <v>#N/A</v>
      </c>
      <c r="AK170" s="249" t="e">
        <f>IFERROR(IF(AG170-AI170&lt;1,1,AG170-AI170),AG170)</f>
        <v>#N/A</v>
      </c>
      <c r="AL170" s="254">
        <f>IFERROR(LOOKUP(AJ170,DATOS!$I$3:$I$7,DATOS!$J$3:$J$7),0)</f>
        <v>0</v>
      </c>
      <c r="AM170" s="255">
        <f>IFERROR(LOOKUP(AK170,DATOS!$K$3:$K$7,DATOS!$L$3:$L$7),0)</f>
        <v>0</v>
      </c>
      <c r="AN170" s="255" t="str">
        <f>IFERROR(VLOOKUP(AL170,DATOS!$H$22:$M$26,MATCH(AM170,DATOS!$I$27:$M$27,0)+1,0),"")</f>
        <v/>
      </c>
      <c r="AO170" s="249"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3"/>
    </row>
    <row r="171" spans="1:42" ht="45" customHeight="1" x14ac:dyDescent="0.25">
      <c r="A171" s="251"/>
      <c r="B171" s="251"/>
      <c r="C171" s="251"/>
      <c r="D171" s="251"/>
      <c r="E171" s="259"/>
      <c r="F171" s="257"/>
      <c r="G171" s="5"/>
      <c r="H171" s="261"/>
      <c r="I171" s="262"/>
      <c r="J171" s="263"/>
      <c r="K171" s="256"/>
      <c r="L171" s="255"/>
      <c r="M171" s="255"/>
      <c r="N171" s="205" t="s">
        <v>600</v>
      </c>
      <c r="O171" s="126"/>
      <c r="P171" s="170"/>
      <c r="Q171" s="126"/>
      <c r="R171" s="126"/>
      <c r="S171" s="126"/>
      <c r="T171" s="249"/>
      <c r="U171" s="170"/>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49"/>
      <c r="AB171" s="249"/>
      <c r="AC171" s="253"/>
      <c r="AD171" s="257"/>
      <c r="AE171" s="257"/>
      <c r="AF171" s="249"/>
      <c r="AG171" s="249"/>
      <c r="AH171" s="249"/>
      <c r="AI171" s="249"/>
      <c r="AJ171" s="249"/>
      <c r="AK171" s="249"/>
      <c r="AL171" s="254"/>
      <c r="AM171" s="255"/>
      <c r="AN171" s="255"/>
      <c r="AO171" s="249"/>
      <c r="AP171" s="247"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50"/>
      <c r="B172" s="250"/>
      <c r="C172" s="250"/>
      <c r="D172" s="250"/>
      <c r="E172" s="259"/>
      <c r="F172" s="257"/>
      <c r="G172" s="5"/>
      <c r="H172" s="261"/>
      <c r="I172" s="262"/>
      <c r="J172" s="263"/>
      <c r="K172" s="256"/>
      <c r="L172" s="255"/>
      <c r="M172" s="255"/>
      <c r="N172" s="205" t="s">
        <v>601</v>
      </c>
      <c r="O172" s="126"/>
      <c r="P172" s="170"/>
      <c r="Q172" s="126"/>
      <c r="R172" s="126"/>
      <c r="S172" s="126"/>
      <c r="T172" s="252"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0"/>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49"/>
      <c r="AB172" s="249"/>
      <c r="AC172" s="253" t="str">
        <f>IF(AB170="Débil","Consulte fuentes como cambios en el sistema integrado de gestión, indicadores de gestión, informes de auditorías, mapas de riesgos, encuestas de percepción y satisfacción, PQRSD, revisión por la Dirección y salidas no conformes","")</f>
        <v/>
      </c>
      <c r="AD172" s="257"/>
      <c r="AE172" s="257"/>
      <c r="AF172" s="249"/>
      <c r="AG172" s="249"/>
      <c r="AH172" s="249"/>
      <c r="AI172" s="249"/>
      <c r="AJ172" s="249"/>
      <c r="AK172" s="249"/>
      <c r="AL172" s="254"/>
      <c r="AM172" s="255"/>
      <c r="AN172" s="255"/>
      <c r="AO172" s="249"/>
      <c r="AP172" s="247"/>
    </row>
    <row r="173" spans="1:42" ht="45" customHeight="1" x14ac:dyDescent="0.25">
      <c r="A173" s="251"/>
      <c r="B173" s="251"/>
      <c r="C173" s="251"/>
      <c r="D173" s="251"/>
      <c r="E173" s="259"/>
      <c r="F173" s="257"/>
      <c r="G173" s="5"/>
      <c r="H173" s="261"/>
      <c r="I173" s="262"/>
      <c r="J173" s="263"/>
      <c r="K173" s="256"/>
      <c r="L173" s="255"/>
      <c r="M173" s="255"/>
      <c r="N173" s="205" t="s">
        <v>602</v>
      </c>
      <c r="O173" s="126"/>
      <c r="P173" s="170"/>
      <c r="Q173" s="126"/>
      <c r="R173" s="126"/>
      <c r="S173" s="126"/>
      <c r="T173" s="249"/>
      <c r="U173" s="170"/>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49"/>
      <c r="AB173" s="249"/>
      <c r="AC173" s="253"/>
      <c r="AD173" s="257"/>
      <c r="AE173" s="257"/>
      <c r="AF173" s="249"/>
      <c r="AG173" s="249"/>
      <c r="AH173" s="249"/>
      <c r="AI173" s="249"/>
      <c r="AJ173" s="249"/>
      <c r="AK173" s="249"/>
      <c r="AL173" s="254"/>
      <c r="AM173" s="255"/>
      <c r="AN173" s="255"/>
      <c r="AO173" s="249"/>
      <c r="AP173" s="248"/>
    </row>
    <row r="174" spans="1:42" ht="45" customHeight="1" x14ac:dyDescent="0.25">
      <c r="A174" s="250"/>
      <c r="B174" s="250"/>
      <c r="C174" s="250"/>
      <c r="D174" s="250"/>
      <c r="E174" s="259"/>
      <c r="F174" s="257"/>
      <c r="G174" s="5"/>
      <c r="H174" s="261"/>
      <c r="I174" s="262"/>
      <c r="J174" s="263"/>
      <c r="K174" s="256"/>
      <c r="L174" s="255"/>
      <c r="M174" s="255"/>
      <c r="N174" s="205" t="s">
        <v>603</v>
      </c>
      <c r="O174" s="126"/>
      <c r="P174" s="170"/>
      <c r="Q174" s="126"/>
      <c r="R174" s="126"/>
      <c r="S174" s="126"/>
      <c r="T174" s="252"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0"/>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49"/>
      <c r="AB174" s="249"/>
      <c r="AC174" s="253"/>
      <c r="AD174" s="257"/>
      <c r="AE174" s="257"/>
      <c r="AF174" s="249"/>
      <c r="AG174" s="249"/>
      <c r="AH174" s="249"/>
      <c r="AI174" s="249"/>
      <c r="AJ174" s="249"/>
      <c r="AK174" s="249"/>
      <c r="AL174" s="254"/>
      <c r="AM174" s="255"/>
      <c r="AN174" s="255"/>
      <c r="AO174" s="249"/>
      <c r="AP174" s="248"/>
    </row>
    <row r="175" spans="1:42" ht="45" customHeight="1" x14ac:dyDescent="0.25">
      <c r="A175" s="251"/>
      <c r="B175" s="251"/>
      <c r="C175" s="251"/>
      <c r="D175" s="251"/>
      <c r="E175" s="259"/>
      <c r="F175" s="257"/>
      <c r="G175" s="5"/>
      <c r="H175" s="261"/>
      <c r="I175" s="262"/>
      <c r="J175" s="263"/>
      <c r="K175" s="256"/>
      <c r="L175" s="255"/>
      <c r="M175" s="255"/>
      <c r="N175" s="205" t="s">
        <v>604</v>
      </c>
      <c r="O175" s="126"/>
      <c r="P175" s="170"/>
      <c r="Q175" s="126"/>
      <c r="R175" s="126"/>
      <c r="S175" s="126"/>
      <c r="T175" s="249"/>
      <c r="U175" s="170"/>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49"/>
      <c r="AB175" s="249"/>
      <c r="AC175" s="253" t="str">
        <f>IF(AB170="Débil","Establezca acciones preventivas en un plan de tratamiento","")</f>
        <v/>
      </c>
      <c r="AD175" s="257"/>
      <c r="AE175" s="257"/>
      <c r="AF175" s="249"/>
      <c r="AG175" s="249"/>
      <c r="AH175" s="249"/>
      <c r="AI175" s="249"/>
      <c r="AJ175" s="249"/>
      <c r="AK175" s="249"/>
      <c r="AL175" s="254"/>
      <c r="AM175" s="255"/>
      <c r="AN175" s="255"/>
      <c r="AO175" s="249"/>
      <c r="AP175" s="248"/>
    </row>
    <row r="176" spans="1:42" ht="45" customHeight="1" x14ac:dyDescent="0.25">
      <c r="A176" s="250"/>
      <c r="B176" s="250"/>
      <c r="C176" s="250"/>
      <c r="D176" s="250"/>
      <c r="E176" s="259"/>
      <c r="F176" s="257"/>
      <c r="G176" s="5"/>
      <c r="H176" s="261"/>
      <c r="I176" s="262"/>
      <c r="J176" s="263"/>
      <c r="K176" s="256"/>
      <c r="L176" s="255"/>
      <c r="M176" s="255"/>
      <c r="N176" s="205" t="s">
        <v>605</v>
      </c>
      <c r="O176" s="126"/>
      <c r="P176" s="170"/>
      <c r="Q176" s="126"/>
      <c r="R176" s="126"/>
      <c r="S176" s="126"/>
      <c r="T176" s="252"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0"/>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49"/>
      <c r="AB176" s="249"/>
      <c r="AC176" s="253"/>
      <c r="AD176" s="257"/>
      <c r="AE176" s="257"/>
      <c r="AF176" s="249"/>
      <c r="AG176" s="249"/>
      <c r="AH176" s="249"/>
      <c r="AI176" s="249"/>
      <c r="AJ176" s="249"/>
      <c r="AK176" s="249"/>
      <c r="AL176" s="254"/>
      <c r="AM176" s="255"/>
      <c r="AN176" s="255"/>
      <c r="AO176" s="249"/>
      <c r="AP176" s="248"/>
    </row>
    <row r="177" spans="1:42" ht="45" customHeight="1" x14ac:dyDescent="0.25">
      <c r="A177" s="251"/>
      <c r="B177" s="251"/>
      <c r="C177" s="251"/>
      <c r="D177" s="251"/>
      <c r="E177" s="259"/>
      <c r="F177" s="257"/>
      <c r="G177" s="5"/>
      <c r="H177" s="261"/>
      <c r="I177" s="262"/>
      <c r="J177" s="263"/>
      <c r="K177" s="256"/>
      <c r="L177" s="255"/>
      <c r="M177" s="255"/>
      <c r="N177" s="205" t="s">
        <v>606</v>
      </c>
      <c r="O177" s="126"/>
      <c r="P177" s="170"/>
      <c r="Q177" s="126"/>
      <c r="R177" s="126"/>
      <c r="S177" s="126"/>
      <c r="T177" s="249"/>
      <c r="U177" s="170"/>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49"/>
      <c r="AB177" s="249"/>
      <c r="AC177" s="253"/>
      <c r="AD177" s="257"/>
      <c r="AE177" s="257"/>
      <c r="AF177" s="249"/>
      <c r="AG177" s="249"/>
      <c r="AH177" s="249"/>
      <c r="AI177" s="249"/>
      <c r="AJ177" s="249"/>
      <c r="AK177" s="249"/>
      <c r="AL177" s="254"/>
      <c r="AM177" s="255"/>
      <c r="AN177" s="255"/>
      <c r="AO177" s="249"/>
      <c r="AP177" s="203"/>
    </row>
    <row r="178" spans="1:42" ht="45" customHeight="1" x14ac:dyDescent="0.25">
      <c r="A178" s="250"/>
      <c r="B178" s="250"/>
      <c r="C178" s="250"/>
      <c r="D178" s="250"/>
      <c r="E178" s="259"/>
      <c r="F178" s="257"/>
      <c r="G178" s="5"/>
      <c r="H178" s="261"/>
      <c r="I178" s="262"/>
      <c r="J178" s="263"/>
      <c r="K178" s="256"/>
      <c r="L178" s="255"/>
      <c r="M178" s="255"/>
      <c r="N178" s="205" t="s">
        <v>607</v>
      </c>
      <c r="O178" s="126"/>
      <c r="P178" s="170"/>
      <c r="Q178" s="126"/>
      <c r="R178" s="126"/>
      <c r="S178" s="126"/>
      <c r="T178" s="252"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0"/>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49"/>
      <c r="AB178" s="249"/>
      <c r="AC178" s="201"/>
      <c r="AD178" s="257"/>
      <c r="AE178" s="257"/>
      <c r="AF178" s="249"/>
      <c r="AG178" s="249"/>
      <c r="AH178" s="249"/>
      <c r="AI178" s="249"/>
      <c r="AJ178" s="249"/>
      <c r="AK178" s="249"/>
      <c r="AL178" s="254"/>
      <c r="AM178" s="255"/>
      <c r="AN178" s="255"/>
      <c r="AO178" s="249"/>
      <c r="AP178" s="247"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51"/>
      <c r="B179" s="251"/>
      <c r="C179" s="251"/>
      <c r="D179" s="251"/>
      <c r="E179" s="259"/>
      <c r="F179" s="257"/>
      <c r="G179" s="5"/>
      <c r="H179" s="261"/>
      <c r="I179" s="262"/>
      <c r="J179" s="263"/>
      <c r="K179" s="256"/>
      <c r="L179" s="255"/>
      <c r="M179" s="255"/>
      <c r="N179" s="205" t="s">
        <v>608</v>
      </c>
      <c r="O179" s="126"/>
      <c r="P179" s="170"/>
      <c r="Q179" s="126"/>
      <c r="R179" s="126"/>
      <c r="S179" s="126"/>
      <c r="T179" s="249"/>
      <c r="U179" s="170"/>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49"/>
      <c r="AB179" s="249"/>
      <c r="AC179" s="201"/>
      <c r="AD179" s="257"/>
      <c r="AE179" s="257"/>
      <c r="AF179" s="249"/>
      <c r="AG179" s="249"/>
      <c r="AH179" s="249"/>
      <c r="AI179" s="249"/>
      <c r="AJ179" s="249"/>
      <c r="AK179" s="249"/>
      <c r="AL179" s="254"/>
      <c r="AM179" s="255"/>
      <c r="AN179" s="255"/>
      <c r="AO179" s="249"/>
      <c r="AP179" s="247"/>
    </row>
    <row r="180" spans="1:42" ht="45" customHeight="1" x14ac:dyDescent="0.25">
      <c r="A180" s="250"/>
      <c r="B180" s="250"/>
      <c r="C180" s="250"/>
      <c r="D180" s="250"/>
      <c r="E180" s="259"/>
      <c r="F180" s="257"/>
      <c r="G180" s="5"/>
      <c r="H180" s="261"/>
      <c r="I180" s="262"/>
      <c r="J180" s="263"/>
      <c r="K180" s="256"/>
      <c r="L180" s="255"/>
      <c r="M180" s="255"/>
      <c r="N180" s="205" t="s">
        <v>609</v>
      </c>
      <c r="O180" s="126"/>
      <c r="P180" s="170"/>
      <c r="Q180" s="126"/>
      <c r="R180" s="126"/>
      <c r="S180" s="126"/>
      <c r="T180" s="252"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0"/>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49"/>
      <c r="AB180" s="249"/>
      <c r="AC180" s="201"/>
      <c r="AD180" s="257"/>
      <c r="AE180" s="257"/>
      <c r="AF180" s="249"/>
      <c r="AG180" s="249"/>
      <c r="AH180" s="249"/>
      <c r="AI180" s="249"/>
      <c r="AJ180" s="249"/>
      <c r="AK180" s="249"/>
      <c r="AL180" s="254"/>
      <c r="AM180" s="255"/>
      <c r="AN180" s="255"/>
      <c r="AO180" s="249"/>
      <c r="AP180" s="247"/>
    </row>
    <row r="181" spans="1:42" ht="45" customHeight="1" x14ac:dyDescent="0.25">
      <c r="A181" s="251"/>
      <c r="B181" s="251"/>
      <c r="C181" s="251"/>
      <c r="D181" s="251"/>
      <c r="E181" s="259"/>
      <c r="F181" s="257"/>
      <c r="G181" s="5"/>
      <c r="H181" s="261"/>
      <c r="I181" s="262"/>
      <c r="J181" s="263"/>
      <c r="K181" s="256"/>
      <c r="L181" s="255"/>
      <c r="M181" s="255"/>
      <c r="N181" s="205" t="s">
        <v>610</v>
      </c>
      <c r="O181" s="126"/>
      <c r="P181" s="170"/>
      <c r="Q181" s="126"/>
      <c r="R181" s="126"/>
      <c r="S181" s="126"/>
      <c r="T181" s="249"/>
      <c r="U181" s="170"/>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49"/>
      <c r="AB181" s="249"/>
      <c r="AC181" s="201"/>
      <c r="AD181" s="257"/>
      <c r="AE181" s="257"/>
      <c r="AF181" s="249"/>
      <c r="AG181" s="249"/>
      <c r="AH181" s="249"/>
      <c r="AI181" s="249"/>
      <c r="AJ181" s="249"/>
      <c r="AK181" s="249"/>
      <c r="AL181" s="254"/>
      <c r="AM181" s="255"/>
      <c r="AN181" s="255"/>
      <c r="AO181" s="249"/>
      <c r="AP181" s="247"/>
    </row>
    <row r="182" spans="1:42" ht="45" customHeight="1" x14ac:dyDescent="0.25">
      <c r="A182" s="250"/>
      <c r="B182" s="250"/>
      <c r="C182" s="250"/>
      <c r="D182" s="250"/>
      <c r="E182" s="259"/>
      <c r="F182" s="257"/>
      <c r="G182" s="5"/>
      <c r="H182" s="261"/>
      <c r="I182" s="262"/>
      <c r="J182" s="263"/>
      <c r="K182" s="256"/>
      <c r="L182" s="255"/>
      <c r="M182" s="255"/>
      <c r="N182" s="205" t="s">
        <v>611</v>
      </c>
      <c r="O182" s="126"/>
      <c r="P182" s="170"/>
      <c r="Q182" s="126"/>
      <c r="R182" s="126"/>
      <c r="S182" s="126"/>
      <c r="T182" s="252"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0"/>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49"/>
      <c r="AB182" s="249"/>
      <c r="AC182" s="129"/>
      <c r="AD182" s="257"/>
      <c r="AE182" s="257"/>
      <c r="AF182" s="249"/>
      <c r="AG182" s="249"/>
      <c r="AH182" s="249"/>
      <c r="AI182" s="249"/>
      <c r="AJ182" s="249"/>
      <c r="AK182" s="249"/>
      <c r="AL182" s="254"/>
      <c r="AM182" s="255"/>
      <c r="AN182" s="255"/>
      <c r="AO182" s="249"/>
      <c r="AP182" s="247"/>
    </row>
    <row r="183" spans="1:42" ht="45" customHeight="1" x14ac:dyDescent="0.25">
      <c r="A183" s="251"/>
      <c r="B183" s="251"/>
      <c r="C183" s="251"/>
      <c r="D183" s="251"/>
      <c r="E183" s="259"/>
      <c r="F183" s="257"/>
      <c r="G183" s="5"/>
      <c r="H183" s="261"/>
      <c r="I183" s="262"/>
      <c r="J183" s="263"/>
      <c r="K183" s="256"/>
      <c r="L183" s="255"/>
      <c r="M183" s="255"/>
      <c r="N183" s="205" t="s">
        <v>612</v>
      </c>
      <c r="O183" s="126"/>
      <c r="P183" s="170"/>
      <c r="Q183" s="126"/>
      <c r="R183" s="126"/>
      <c r="S183" s="126"/>
      <c r="T183" s="249"/>
      <c r="U183" s="170"/>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49"/>
      <c r="AB183" s="249"/>
      <c r="AC183" s="129"/>
      <c r="AD183" s="257"/>
      <c r="AE183" s="257"/>
      <c r="AF183" s="249"/>
      <c r="AG183" s="249"/>
      <c r="AH183" s="249"/>
      <c r="AI183" s="249"/>
      <c r="AJ183" s="249"/>
      <c r="AK183" s="249"/>
      <c r="AL183" s="254"/>
      <c r="AM183" s="255"/>
      <c r="AN183" s="255"/>
      <c r="AO183" s="249"/>
      <c r="AP183" s="247"/>
    </row>
    <row r="184" spans="1:42" ht="45" customHeight="1" x14ac:dyDescent="0.25">
      <c r="A184" s="250"/>
      <c r="B184" s="250"/>
      <c r="C184" s="250"/>
      <c r="D184" s="250"/>
      <c r="E184" s="259"/>
      <c r="F184" s="257"/>
      <c r="G184" s="5"/>
      <c r="H184" s="261"/>
      <c r="I184" s="262"/>
      <c r="J184" s="263"/>
      <c r="K184" s="256"/>
      <c r="L184" s="255"/>
      <c r="M184" s="255"/>
      <c r="N184" s="205" t="s">
        <v>613</v>
      </c>
      <c r="O184" s="126"/>
      <c r="P184" s="170"/>
      <c r="Q184" s="126"/>
      <c r="R184" s="126"/>
      <c r="S184" s="126"/>
      <c r="T184" s="252"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0"/>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49"/>
      <c r="AB184" s="249"/>
      <c r="AC184" s="129"/>
      <c r="AD184" s="257"/>
      <c r="AE184" s="257"/>
      <c r="AF184" s="249"/>
      <c r="AG184" s="249"/>
      <c r="AH184" s="249"/>
      <c r="AI184" s="249"/>
      <c r="AJ184" s="249"/>
      <c r="AK184" s="249"/>
      <c r="AL184" s="254"/>
      <c r="AM184" s="255"/>
      <c r="AN184" s="255"/>
      <c r="AO184" s="249"/>
      <c r="AP184" s="247"/>
    </row>
    <row r="185" spans="1:42" ht="45" customHeight="1" x14ac:dyDescent="0.25">
      <c r="A185" s="251"/>
      <c r="B185" s="251"/>
      <c r="C185" s="251"/>
      <c r="D185" s="251"/>
      <c r="E185" s="260"/>
      <c r="F185" s="257"/>
      <c r="G185" s="5"/>
      <c r="H185" s="261"/>
      <c r="I185" s="262"/>
      <c r="J185" s="263"/>
      <c r="K185" s="256"/>
      <c r="L185" s="255"/>
      <c r="M185" s="255"/>
      <c r="N185" s="205" t="s">
        <v>614</v>
      </c>
      <c r="O185" s="126"/>
      <c r="P185" s="170"/>
      <c r="Q185" s="126"/>
      <c r="R185" s="126"/>
      <c r="S185" s="126"/>
      <c r="T185" s="249"/>
      <c r="U185" s="170"/>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49"/>
      <c r="AB185" s="249"/>
      <c r="AC185" s="130"/>
      <c r="AD185" s="257"/>
      <c r="AE185" s="257"/>
      <c r="AF185" s="249"/>
      <c r="AG185" s="249"/>
      <c r="AH185" s="249"/>
      <c r="AI185" s="249"/>
      <c r="AJ185" s="249"/>
      <c r="AK185" s="249"/>
      <c r="AL185" s="254"/>
      <c r="AM185" s="255"/>
      <c r="AN185" s="255"/>
      <c r="AO185" s="249"/>
      <c r="AP185" s="247"/>
    </row>
    <row r="186" spans="1:42" ht="45" customHeight="1" x14ac:dyDescent="0.25">
      <c r="A186" s="250"/>
      <c r="B186" s="250"/>
      <c r="C186" s="258"/>
      <c r="D186" s="258"/>
      <c r="E186" s="259"/>
      <c r="F186" s="257"/>
      <c r="G186" s="5"/>
      <c r="H186" s="261"/>
      <c r="I186" s="262" t="s">
        <v>406</v>
      </c>
      <c r="J186" s="263"/>
      <c r="K186" s="256">
        <f>'AYUDA PROBABILIDAD'!V16</f>
        <v>0</v>
      </c>
      <c r="L186" s="255">
        <f>'AYUDA IMPACTO'!S16</f>
        <v>0</v>
      </c>
      <c r="M186" s="255" t="str">
        <f>IFERROR(VLOOKUP(K186,DATOS!$H$22:$M$26,MATCH(L186,DATOS!$I$27:$M$27,0)+1,0),"")</f>
        <v/>
      </c>
      <c r="N186" s="204" t="s">
        <v>615</v>
      </c>
      <c r="O186" s="126"/>
      <c r="P186" s="170"/>
      <c r="Q186" s="126"/>
      <c r="R186" s="126"/>
      <c r="S186" s="126"/>
      <c r="T186" s="252"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0"/>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49" t="e">
        <f t="shared" ref="AA186" si="120">AVERAGE(Z186:Z201)</f>
        <v>#DIV/0!</v>
      </c>
      <c r="AB186" s="249" t="str">
        <f>IFERROR(IF(AA186&gt;=80,"Fuerte",IF(AA186&gt;=50,"Moderado",IF(AA186&lt;50,"Débil",""))),"")</f>
        <v/>
      </c>
      <c r="AC186" s="253" t="str">
        <f>IF(AB186="Débil","EL RIESGO SE PUEDE ESTAR MATERIALIZANDO","")</f>
        <v/>
      </c>
      <c r="AD186" s="257"/>
      <c r="AE186" s="257"/>
      <c r="AF186" s="249" t="e">
        <f>LOOKUP(K186,DATOS!$J$15:$J$19,DATOS!$I$15:$I$19)</f>
        <v>#N/A</v>
      </c>
      <c r="AG186" s="249" t="e">
        <f>LOOKUP(L186,DATOS!$L$15:$L$19,DATOS!$K$15:$K$19)</f>
        <v>#N/A</v>
      </c>
      <c r="AH186" s="249"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49"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49" t="e">
        <f>IFERROR(IF(AF186-AH186&lt;1,1,AF186-AH186),AF186)</f>
        <v>#N/A</v>
      </c>
      <c r="AK186" s="249" t="e">
        <f>IFERROR(IF(AG186-AI186&lt;1,1,AG186-AI186),AG186)</f>
        <v>#N/A</v>
      </c>
      <c r="AL186" s="254">
        <f>IFERROR(LOOKUP(AJ186,DATOS!$I$3:$I$7,DATOS!$J$3:$J$7),0)</f>
        <v>0</v>
      </c>
      <c r="AM186" s="255">
        <f>IFERROR(LOOKUP(AK186,DATOS!$K$3:$K$7,DATOS!$L$3:$L$7),0)</f>
        <v>0</v>
      </c>
      <c r="AN186" s="255" t="str">
        <f>IFERROR(VLOOKUP(AL186,DATOS!$H$22:$M$26,MATCH(AM186,DATOS!$I$27:$M$27,0)+1,0),"")</f>
        <v/>
      </c>
      <c r="AO186" s="249"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3"/>
    </row>
    <row r="187" spans="1:42" ht="45" customHeight="1" x14ac:dyDescent="0.25">
      <c r="A187" s="251"/>
      <c r="B187" s="251"/>
      <c r="C187" s="251"/>
      <c r="D187" s="251"/>
      <c r="E187" s="259"/>
      <c r="F187" s="257"/>
      <c r="G187" s="5"/>
      <c r="H187" s="261"/>
      <c r="I187" s="262"/>
      <c r="J187" s="263"/>
      <c r="K187" s="256"/>
      <c r="L187" s="255"/>
      <c r="M187" s="255"/>
      <c r="N187" s="205" t="s">
        <v>616</v>
      </c>
      <c r="O187" s="126"/>
      <c r="P187" s="170"/>
      <c r="Q187" s="126"/>
      <c r="R187" s="126"/>
      <c r="S187" s="126"/>
      <c r="T187" s="249"/>
      <c r="U187" s="170"/>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49"/>
      <c r="AB187" s="249"/>
      <c r="AC187" s="253"/>
      <c r="AD187" s="257"/>
      <c r="AE187" s="257"/>
      <c r="AF187" s="249"/>
      <c r="AG187" s="249"/>
      <c r="AH187" s="249"/>
      <c r="AI187" s="249"/>
      <c r="AJ187" s="249"/>
      <c r="AK187" s="249"/>
      <c r="AL187" s="254"/>
      <c r="AM187" s="255"/>
      <c r="AN187" s="255"/>
      <c r="AO187" s="249"/>
      <c r="AP187" s="247"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50"/>
      <c r="B188" s="250"/>
      <c r="C188" s="250"/>
      <c r="D188" s="250"/>
      <c r="E188" s="259"/>
      <c r="F188" s="257"/>
      <c r="G188" s="5"/>
      <c r="H188" s="261"/>
      <c r="I188" s="262"/>
      <c r="J188" s="263"/>
      <c r="K188" s="256"/>
      <c r="L188" s="255"/>
      <c r="M188" s="255"/>
      <c r="N188" s="205" t="s">
        <v>617</v>
      </c>
      <c r="O188" s="126"/>
      <c r="P188" s="170"/>
      <c r="Q188" s="126"/>
      <c r="R188" s="126"/>
      <c r="S188" s="126"/>
      <c r="T188" s="252"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0"/>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49"/>
      <c r="AB188" s="249"/>
      <c r="AC188" s="253" t="str">
        <f>IF(AB186="Débil","Consulte fuentes como cambios en el sistema integrado de gestión, indicadores de gestión, informes de auditorías, mapas de riesgos, encuestas de percepción y satisfacción, PQRSD, revisión por la Dirección y salidas no conformes","")</f>
        <v/>
      </c>
      <c r="AD188" s="257"/>
      <c r="AE188" s="257"/>
      <c r="AF188" s="249"/>
      <c r="AG188" s="249"/>
      <c r="AH188" s="249"/>
      <c r="AI188" s="249"/>
      <c r="AJ188" s="249"/>
      <c r="AK188" s="249"/>
      <c r="AL188" s="254"/>
      <c r="AM188" s="255"/>
      <c r="AN188" s="255"/>
      <c r="AO188" s="249"/>
      <c r="AP188" s="247"/>
    </row>
    <row r="189" spans="1:42" ht="45" customHeight="1" x14ac:dyDescent="0.25">
      <c r="A189" s="251"/>
      <c r="B189" s="251"/>
      <c r="C189" s="251"/>
      <c r="D189" s="251"/>
      <c r="E189" s="259"/>
      <c r="F189" s="257"/>
      <c r="G189" s="5"/>
      <c r="H189" s="261"/>
      <c r="I189" s="262"/>
      <c r="J189" s="263"/>
      <c r="K189" s="256"/>
      <c r="L189" s="255"/>
      <c r="M189" s="255"/>
      <c r="N189" s="205" t="s">
        <v>618</v>
      </c>
      <c r="O189" s="126"/>
      <c r="P189" s="170"/>
      <c r="Q189" s="126"/>
      <c r="R189" s="126"/>
      <c r="S189" s="126"/>
      <c r="T189" s="249"/>
      <c r="U189" s="170"/>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49"/>
      <c r="AB189" s="249"/>
      <c r="AC189" s="253"/>
      <c r="AD189" s="257"/>
      <c r="AE189" s="257"/>
      <c r="AF189" s="249"/>
      <c r="AG189" s="249"/>
      <c r="AH189" s="249"/>
      <c r="AI189" s="249"/>
      <c r="AJ189" s="249"/>
      <c r="AK189" s="249"/>
      <c r="AL189" s="254"/>
      <c r="AM189" s="255"/>
      <c r="AN189" s="255"/>
      <c r="AO189" s="249"/>
      <c r="AP189" s="248"/>
    </row>
    <row r="190" spans="1:42" ht="45" customHeight="1" x14ac:dyDescent="0.25">
      <c r="A190" s="250"/>
      <c r="B190" s="250"/>
      <c r="C190" s="250"/>
      <c r="D190" s="250"/>
      <c r="E190" s="259"/>
      <c r="F190" s="257"/>
      <c r="G190" s="5"/>
      <c r="H190" s="261"/>
      <c r="I190" s="262"/>
      <c r="J190" s="263"/>
      <c r="K190" s="256"/>
      <c r="L190" s="255"/>
      <c r="M190" s="255"/>
      <c r="N190" s="205" t="s">
        <v>619</v>
      </c>
      <c r="O190" s="126"/>
      <c r="P190" s="170"/>
      <c r="Q190" s="126"/>
      <c r="R190" s="126"/>
      <c r="S190" s="126"/>
      <c r="T190" s="252"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0"/>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49"/>
      <c r="AB190" s="249"/>
      <c r="AC190" s="253"/>
      <c r="AD190" s="257"/>
      <c r="AE190" s="257"/>
      <c r="AF190" s="249"/>
      <c r="AG190" s="249"/>
      <c r="AH190" s="249"/>
      <c r="AI190" s="249"/>
      <c r="AJ190" s="249"/>
      <c r="AK190" s="249"/>
      <c r="AL190" s="254"/>
      <c r="AM190" s="255"/>
      <c r="AN190" s="255"/>
      <c r="AO190" s="249"/>
      <c r="AP190" s="248"/>
    </row>
    <row r="191" spans="1:42" ht="45" customHeight="1" x14ac:dyDescent="0.25">
      <c r="A191" s="251"/>
      <c r="B191" s="251"/>
      <c r="C191" s="251"/>
      <c r="D191" s="251"/>
      <c r="E191" s="259"/>
      <c r="F191" s="257"/>
      <c r="G191" s="5"/>
      <c r="H191" s="261"/>
      <c r="I191" s="262"/>
      <c r="J191" s="263"/>
      <c r="K191" s="256"/>
      <c r="L191" s="255"/>
      <c r="M191" s="255"/>
      <c r="N191" s="205" t="s">
        <v>620</v>
      </c>
      <c r="O191" s="126"/>
      <c r="P191" s="170"/>
      <c r="Q191" s="126"/>
      <c r="R191" s="126"/>
      <c r="S191" s="126"/>
      <c r="T191" s="249"/>
      <c r="U191" s="170"/>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49"/>
      <c r="AB191" s="249"/>
      <c r="AC191" s="253" t="str">
        <f>IF(AB186="Débil","Establezca acciones preventivas en un plan de tratamiento","")</f>
        <v/>
      </c>
      <c r="AD191" s="257"/>
      <c r="AE191" s="257"/>
      <c r="AF191" s="249"/>
      <c r="AG191" s="249"/>
      <c r="AH191" s="249"/>
      <c r="AI191" s="249"/>
      <c r="AJ191" s="249"/>
      <c r="AK191" s="249"/>
      <c r="AL191" s="254"/>
      <c r="AM191" s="255"/>
      <c r="AN191" s="255"/>
      <c r="AO191" s="249"/>
      <c r="AP191" s="248"/>
    </row>
    <row r="192" spans="1:42" ht="45" customHeight="1" x14ac:dyDescent="0.25">
      <c r="A192" s="250"/>
      <c r="B192" s="250"/>
      <c r="C192" s="250"/>
      <c r="D192" s="250"/>
      <c r="E192" s="259"/>
      <c r="F192" s="257"/>
      <c r="G192" s="5"/>
      <c r="H192" s="261"/>
      <c r="I192" s="262"/>
      <c r="J192" s="263"/>
      <c r="K192" s="256"/>
      <c r="L192" s="255"/>
      <c r="M192" s="255"/>
      <c r="N192" s="205" t="s">
        <v>621</v>
      </c>
      <c r="O192" s="126"/>
      <c r="P192" s="170"/>
      <c r="Q192" s="126"/>
      <c r="R192" s="126"/>
      <c r="S192" s="126"/>
      <c r="T192" s="252"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0"/>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49"/>
      <c r="AB192" s="249"/>
      <c r="AC192" s="253"/>
      <c r="AD192" s="257"/>
      <c r="AE192" s="257"/>
      <c r="AF192" s="249"/>
      <c r="AG192" s="249"/>
      <c r="AH192" s="249"/>
      <c r="AI192" s="249"/>
      <c r="AJ192" s="249"/>
      <c r="AK192" s="249"/>
      <c r="AL192" s="254"/>
      <c r="AM192" s="255"/>
      <c r="AN192" s="255"/>
      <c r="AO192" s="249"/>
      <c r="AP192" s="248"/>
    </row>
    <row r="193" spans="1:42" ht="45" customHeight="1" x14ac:dyDescent="0.25">
      <c r="A193" s="251"/>
      <c r="B193" s="251"/>
      <c r="C193" s="251"/>
      <c r="D193" s="251"/>
      <c r="E193" s="259"/>
      <c r="F193" s="257"/>
      <c r="G193" s="5"/>
      <c r="H193" s="261"/>
      <c r="I193" s="262"/>
      <c r="J193" s="263"/>
      <c r="K193" s="256"/>
      <c r="L193" s="255"/>
      <c r="M193" s="255"/>
      <c r="N193" s="205" t="s">
        <v>622</v>
      </c>
      <c r="O193" s="126"/>
      <c r="P193" s="170"/>
      <c r="Q193" s="126"/>
      <c r="R193" s="126"/>
      <c r="S193" s="126"/>
      <c r="T193" s="249"/>
      <c r="U193" s="170"/>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49"/>
      <c r="AB193" s="249"/>
      <c r="AC193" s="253"/>
      <c r="AD193" s="257"/>
      <c r="AE193" s="257"/>
      <c r="AF193" s="249"/>
      <c r="AG193" s="249"/>
      <c r="AH193" s="249"/>
      <c r="AI193" s="249"/>
      <c r="AJ193" s="249"/>
      <c r="AK193" s="249"/>
      <c r="AL193" s="254"/>
      <c r="AM193" s="255"/>
      <c r="AN193" s="255"/>
      <c r="AO193" s="249"/>
      <c r="AP193" s="203"/>
    </row>
    <row r="194" spans="1:42" ht="45" customHeight="1" x14ac:dyDescent="0.25">
      <c r="A194" s="250"/>
      <c r="B194" s="250"/>
      <c r="C194" s="250"/>
      <c r="D194" s="250"/>
      <c r="E194" s="259"/>
      <c r="F194" s="257"/>
      <c r="G194" s="5"/>
      <c r="H194" s="261"/>
      <c r="I194" s="262"/>
      <c r="J194" s="263"/>
      <c r="K194" s="256"/>
      <c r="L194" s="255"/>
      <c r="M194" s="255"/>
      <c r="N194" s="205" t="s">
        <v>623</v>
      </c>
      <c r="O194" s="126"/>
      <c r="P194" s="170"/>
      <c r="Q194" s="126"/>
      <c r="R194" s="126"/>
      <c r="S194" s="126"/>
      <c r="T194" s="252"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0"/>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49"/>
      <c r="AB194" s="249"/>
      <c r="AC194" s="201"/>
      <c r="AD194" s="257"/>
      <c r="AE194" s="257"/>
      <c r="AF194" s="249"/>
      <c r="AG194" s="249"/>
      <c r="AH194" s="249"/>
      <c r="AI194" s="249"/>
      <c r="AJ194" s="249"/>
      <c r="AK194" s="249"/>
      <c r="AL194" s="254"/>
      <c r="AM194" s="255"/>
      <c r="AN194" s="255"/>
      <c r="AO194" s="249"/>
      <c r="AP194" s="247"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51"/>
      <c r="B195" s="251"/>
      <c r="C195" s="251"/>
      <c r="D195" s="251"/>
      <c r="E195" s="259"/>
      <c r="F195" s="257"/>
      <c r="G195" s="5"/>
      <c r="H195" s="261"/>
      <c r="I195" s="262"/>
      <c r="J195" s="263"/>
      <c r="K195" s="256"/>
      <c r="L195" s="255"/>
      <c r="M195" s="255"/>
      <c r="N195" s="205" t="s">
        <v>624</v>
      </c>
      <c r="O195" s="126"/>
      <c r="P195" s="170"/>
      <c r="Q195" s="126"/>
      <c r="R195" s="126"/>
      <c r="S195" s="126"/>
      <c r="T195" s="249"/>
      <c r="U195" s="170"/>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49"/>
      <c r="AB195" s="249"/>
      <c r="AC195" s="201"/>
      <c r="AD195" s="257"/>
      <c r="AE195" s="257"/>
      <c r="AF195" s="249"/>
      <c r="AG195" s="249"/>
      <c r="AH195" s="249"/>
      <c r="AI195" s="249"/>
      <c r="AJ195" s="249"/>
      <c r="AK195" s="249"/>
      <c r="AL195" s="254"/>
      <c r="AM195" s="255"/>
      <c r="AN195" s="255"/>
      <c r="AO195" s="249"/>
      <c r="AP195" s="247"/>
    </row>
    <row r="196" spans="1:42" ht="45" customHeight="1" x14ac:dyDescent="0.25">
      <c r="A196" s="250"/>
      <c r="B196" s="250"/>
      <c r="C196" s="250"/>
      <c r="D196" s="250"/>
      <c r="E196" s="259"/>
      <c r="F196" s="257"/>
      <c r="G196" s="5"/>
      <c r="H196" s="261"/>
      <c r="I196" s="262"/>
      <c r="J196" s="263"/>
      <c r="K196" s="256"/>
      <c r="L196" s="255"/>
      <c r="M196" s="255"/>
      <c r="N196" s="205" t="s">
        <v>625</v>
      </c>
      <c r="O196" s="126"/>
      <c r="P196" s="170"/>
      <c r="Q196" s="126"/>
      <c r="R196" s="126"/>
      <c r="S196" s="126"/>
      <c r="T196" s="252"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0"/>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49"/>
      <c r="AB196" s="249"/>
      <c r="AC196" s="201"/>
      <c r="AD196" s="257"/>
      <c r="AE196" s="257"/>
      <c r="AF196" s="249"/>
      <c r="AG196" s="249"/>
      <c r="AH196" s="249"/>
      <c r="AI196" s="249"/>
      <c r="AJ196" s="249"/>
      <c r="AK196" s="249"/>
      <c r="AL196" s="254"/>
      <c r="AM196" s="255"/>
      <c r="AN196" s="255"/>
      <c r="AO196" s="249"/>
      <c r="AP196" s="247"/>
    </row>
    <row r="197" spans="1:42" ht="45" customHeight="1" x14ac:dyDescent="0.25">
      <c r="A197" s="251"/>
      <c r="B197" s="251"/>
      <c r="C197" s="251"/>
      <c r="D197" s="251"/>
      <c r="E197" s="259"/>
      <c r="F197" s="257"/>
      <c r="G197" s="5"/>
      <c r="H197" s="261"/>
      <c r="I197" s="262"/>
      <c r="J197" s="263"/>
      <c r="K197" s="256"/>
      <c r="L197" s="255"/>
      <c r="M197" s="255"/>
      <c r="N197" s="205" t="s">
        <v>626</v>
      </c>
      <c r="O197" s="126"/>
      <c r="P197" s="170"/>
      <c r="Q197" s="126"/>
      <c r="R197" s="126"/>
      <c r="S197" s="126"/>
      <c r="T197" s="249"/>
      <c r="U197" s="170"/>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49"/>
      <c r="AB197" s="249"/>
      <c r="AC197" s="201"/>
      <c r="AD197" s="257"/>
      <c r="AE197" s="257"/>
      <c r="AF197" s="249"/>
      <c r="AG197" s="249"/>
      <c r="AH197" s="249"/>
      <c r="AI197" s="249"/>
      <c r="AJ197" s="249"/>
      <c r="AK197" s="249"/>
      <c r="AL197" s="254"/>
      <c r="AM197" s="255"/>
      <c r="AN197" s="255"/>
      <c r="AO197" s="249"/>
      <c r="AP197" s="247"/>
    </row>
    <row r="198" spans="1:42" ht="45" customHeight="1" x14ac:dyDescent="0.25">
      <c r="A198" s="250"/>
      <c r="B198" s="250"/>
      <c r="C198" s="250"/>
      <c r="D198" s="250"/>
      <c r="E198" s="259"/>
      <c r="F198" s="257"/>
      <c r="G198" s="5"/>
      <c r="H198" s="261"/>
      <c r="I198" s="262"/>
      <c r="J198" s="263"/>
      <c r="K198" s="256"/>
      <c r="L198" s="255"/>
      <c r="M198" s="255"/>
      <c r="N198" s="205" t="s">
        <v>627</v>
      </c>
      <c r="O198" s="126"/>
      <c r="P198" s="170"/>
      <c r="Q198" s="126"/>
      <c r="R198" s="126"/>
      <c r="S198" s="126"/>
      <c r="T198" s="252"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0"/>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49"/>
      <c r="AB198" s="249"/>
      <c r="AC198" s="129"/>
      <c r="AD198" s="257"/>
      <c r="AE198" s="257"/>
      <c r="AF198" s="249"/>
      <c r="AG198" s="249"/>
      <c r="AH198" s="249"/>
      <c r="AI198" s="249"/>
      <c r="AJ198" s="249"/>
      <c r="AK198" s="249"/>
      <c r="AL198" s="254"/>
      <c r="AM198" s="255"/>
      <c r="AN198" s="255"/>
      <c r="AO198" s="249"/>
      <c r="AP198" s="247"/>
    </row>
    <row r="199" spans="1:42" ht="45" customHeight="1" x14ac:dyDescent="0.25">
      <c r="A199" s="251"/>
      <c r="B199" s="251"/>
      <c r="C199" s="251"/>
      <c r="D199" s="251"/>
      <c r="E199" s="259"/>
      <c r="F199" s="257"/>
      <c r="G199" s="5"/>
      <c r="H199" s="261"/>
      <c r="I199" s="262"/>
      <c r="J199" s="263"/>
      <c r="K199" s="256"/>
      <c r="L199" s="255"/>
      <c r="M199" s="255"/>
      <c r="N199" s="205" t="s">
        <v>628</v>
      </c>
      <c r="O199" s="126"/>
      <c r="P199" s="170"/>
      <c r="Q199" s="126"/>
      <c r="R199" s="126"/>
      <c r="S199" s="126"/>
      <c r="T199" s="249"/>
      <c r="U199" s="170"/>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49"/>
      <c r="AB199" s="249"/>
      <c r="AC199" s="129"/>
      <c r="AD199" s="257"/>
      <c r="AE199" s="257"/>
      <c r="AF199" s="249"/>
      <c r="AG199" s="249"/>
      <c r="AH199" s="249"/>
      <c r="AI199" s="249"/>
      <c r="AJ199" s="249"/>
      <c r="AK199" s="249"/>
      <c r="AL199" s="254"/>
      <c r="AM199" s="255"/>
      <c r="AN199" s="255"/>
      <c r="AO199" s="249"/>
      <c r="AP199" s="247"/>
    </row>
    <row r="200" spans="1:42" ht="45" customHeight="1" x14ac:dyDescent="0.25">
      <c r="A200" s="250"/>
      <c r="B200" s="250"/>
      <c r="C200" s="250"/>
      <c r="D200" s="250"/>
      <c r="E200" s="259"/>
      <c r="F200" s="257"/>
      <c r="G200" s="5"/>
      <c r="H200" s="261"/>
      <c r="I200" s="262"/>
      <c r="J200" s="263"/>
      <c r="K200" s="256"/>
      <c r="L200" s="255"/>
      <c r="M200" s="255"/>
      <c r="N200" s="205" t="s">
        <v>629</v>
      </c>
      <c r="O200" s="126"/>
      <c r="P200" s="170"/>
      <c r="Q200" s="126"/>
      <c r="R200" s="126"/>
      <c r="S200" s="126"/>
      <c r="T200" s="252"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0"/>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49"/>
      <c r="AB200" s="249"/>
      <c r="AC200" s="129"/>
      <c r="AD200" s="257"/>
      <c r="AE200" s="257"/>
      <c r="AF200" s="249"/>
      <c r="AG200" s="249"/>
      <c r="AH200" s="249"/>
      <c r="AI200" s="249"/>
      <c r="AJ200" s="249"/>
      <c r="AK200" s="249"/>
      <c r="AL200" s="254"/>
      <c r="AM200" s="255"/>
      <c r="AN200" s="255"/>
      <c r="AO200" s="249"/>
      <c r="AP200" s="247"/>
    </row>
    <row r="201" spans="1:42" ht="45" customHeight="1" x14ac:dyDescent="0.25">
      <c r="A201" s="251"/>
      <c r="B201" s="251"/>
      <c r="C201" s="251"/>
      <c r="D201" s="251"/>
      <c r="E201" s="260"/>
      <c r="F201" s="257"/>
      <c r="G201" s="5"/>
      <c r="H201" s="261"/>
      <c r="I201" s="262"/>
      <c r="J201" s="263"/>
      <c r="K201" s="256"/>
      <c r="L201" s="255"/>
      <c r="M201" s="255"/>
      <c r="N201" s="205" t="s">
        <v>630</v>
      </c>
      <c r="O201" s="126"/>
      <c r="P201" s="170"/>
      <c r="Q201" s="126"/>
      <c r="R201" s="126"/>
      <c r="S201" s="126"/>
      <c r="T201" s="249"/>
      <c r="U201" s="170"/>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49"/>
      <c r="AB201" s="249"/>
      <c r="AC201" s="130"/>
      <c r="AD201" s="257"/>
      <c r="AE201" s="257"/>
      <c r="AF201" s="249"/>
      <c r="AG201" s="249"/>
      <c r="AH201" s="249"/>
      <c r="AI201" s="249"/>
      <c r="AJ201" s="249"/>
      <c r="AK201" s="249"/>
      <c r="AL201" s="254"/>
      <c r="AM201" s="255"/>
      <c r="AN201" s="255"/>
      <c r="AO201" s="249"/>
      <c r="AP201" s="247"/>
    </row>
    <row r="202" spans="1:42" ht="45" customHeight="1" x14ac:dyDescent="0.25">
      <c r="A202" s="250"/>
      <c r="B202" s="250"/>
      <c r="C202" s="258"/>
      <c r="D202" s="258"/>
      <c r="E202" s="259"/>
      <c r="F202" s="257"/>
      <c r="G202" s="5"/>
      <c r="H202" s="261"/>
      <c r="I202" s="262" t="s">
        <v>407</v>
      </c>
      <c r="J202" s="263"/>
      <c r="K202" s="256">
        <f>'AYUDA PROBABILIDAD'!V17</f>
        <v>0</v>
      </c>
      <c r="L202" s="255">
        <f>'AYUDA IMPACTO'!S17</f>
        <v>0</v>
      </c>
      <c r="M202" s="255" t="str">
        <f>IFERROR(VLOOKUP(K202,DATOS!$H$22:$M$26,MATCH(L202,DATOS!$I$27:$M$27,0)+1,0),"")</f>
        <v/>
      </c>
      <c r="N202" s="204" t="s">
        <v>631</v>
      </c>
      <c r="O202" s="126"/>
      <c r="P202" s="170"/>
      <c r="Q202" s="126"/>
      <c r="R202" s="126"/>
      <c r="S202" s="126"/>
      <c r="T202" s="252"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0"/>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49" t="e">
        <f t="shared" ref="AA202" si="133">AVERAGE(Z202:Z217)</f>
        <v>#DIV/0!</v>
      </c>
      <c r="AB202" s="249" t="str">
        <f>IFERROR(IF(AA202&gt;=80,"Fuerte",IF(AA202&gt;=50,"Moderado",IF(AA202&lt;50,"Débil",""))),"")</f>
        <v/>
      </c>
      <c r="AC202" s="253" t="str">
        <f>IF(AB202="Débil","EL RIESGO SE PUEDE ESTAR MATERIALIZANDO","")</f>
        <v/>
      </c>
      <c r="AD202" s="257"/>
      <c r="AE202" s="257"/>
      <c r="AF202" s="249" t="e">
        <f>LOOKUP(K202,DATOS!$J$15:$J$19,DATOS!$I$15:$I$19)</f>
        <v>#N/A</v>
      </c>
      <c r="AG202" s="249" t="e">
        <f>LOOKUP(L202,DATOS!$L$15:$L$19,DATOS!$K$15:$K$19)</f>
        <v>#N/A</v>
      </c>
      <c r="AH202" s="249"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49"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49" t="e">
        <f>IFERROR(IF(AF202-AH202&lt;1,1,AF202-AH202),AF202)</f>
        <v>#N/A</v>
      </c>
      <c r="AK202" s="249" t="e">
        <f>IFERROR(IF(AG202-AI202&lt;1,1,AG202-AI202),AG202)</f>
        <v>#N/A</v>
      </c>
      <c r="AL202" s="254">
        <f>IFERROR(LOOKUP(AJ202,DATOS!$I$3:$I$7,DATOS!$J$3:$J$7),0)</f>
        <v>0</v>
      </c>
      <c r="AM202" s="255">
        <f>IFERROR(LOOKUP(AK202,DATOS!$K$3:$K$7,DATOS!$L$3:$L$7),0)</f>
        <v>0</v>
      </c>
      <c r="AN202" s="255" t="str">
        <f>IFERROR(VLOOKUP(AL202,DATOS!$H$22:$M$26,MATCH(AM202,DATOS!$I$27:$M$27,0)+1,0),"")</f>
        <v/>
      </c>
      <c r="AO202" s="249"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3"/>
    </row>
    <row r="203" spans="1:42" ht="45" customHeight="1" x14ac:dyDescent="0.25">
      <c r="A203" s="251"/>
      <c r="B203" s="251"/>
      <c r="C203" s="251"/>
      <c r="D203" s="251"/>
      <c r="E203" s="259"/>
      <c r="F203" s="257"/>
      <c r="G203" s="5"/>
      <c r="H203" s="261"/>
      <c r="I203" s="262"/>
      <c r="J203" s="263"/>
      <c r="K203" s="256"/>
      <c r="L203" s="255"/>
      <c r="M203" s="255"/>
      <c r="N203" s="205" t="s">
        <v>632</v>
      </c>
      <c r="O203" s="126"/>
      <c r="P203" s="170"/>
      <c r="Q203" s="126"/>
      <c r="R203" s="126"/>
      <c r="S203" s="126"/>
      <c r="T203" s="249"/>
      <c r="U203" s="170"/>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49"/>
      <c r="AB203" s="249"/>
      <c r="AC203" s="253"/>
      <c r="AD203" s="257"/>
      <c r="AE203" s="257"/>
      <c r="AF203" s="249"/>
      <c r="AG203" s="249"/>
      <c r="AH203" s="249"/>
      <c r="AI203" s="249"/>
      <c r="AJ203" s="249"/>
      <c r="AK203" s="249"/>
      <c r="AL203" s="254"/>
      <c r="AM203" s="255"/>
      <c r="AN203" s="255"/>
      <c r="AO203" s="249"/>
      <c r="AP203" s="247"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50"/>
      <c r="B204" s="250"/>
      <c r="C204" s="250"/>
      <c r="D204" s="250"/>
      <c r="E204" s="259"/>
      <c r="F204" s="257"/>
      <c r="G204" s="5"/>
      <c r="H204" s="261"/>
      <c r="I204" s="262"/>
      <c r="J204" s="263"/>
      <c r="K204" s="256"/>
      <c r="L204" s="255"/>
      <c r="M204" s="255"/>
      <c r="N204" s="205" t="s">
        <v>633</v>
      </c>
      <c r="O204" s="126"/>
      <c r="P204" s="170"/>
      <c r="Q204" s="126"/>
      <c r="R204" s="126"/>
      <c r="S204" s="126"/>
      <c r="T204" s="252"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0"/>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49"/>
      <c r="AB204" s="249"/>
      <c r="AC204" s="253" t="str">
        <f>IF(AB202="Débil","Consulte fuentes como cambios en el sistema integrado de gestión, indicadores de gestión, informes de auditorías, mapas de riesgos, encuestas de percepción y satisfacción, PQRSD, revisión por la Dirección y salidas no conformes","")</f>
        <v/>
      </c>
      <c r="AD204" s="257"/>
      <c r="AE204" s="257"/>
      <c r="AF204" s="249"/>
      <c r="AG204" s="249"/>
      <c r="AH204" s="249"/>
      <c r="AI204" s="249"/>
      <c r="AJ204" s="249"/>
      <c r="AK204" s="249"/>
      <c r="AL204" s="254"/>
      <c r="AM204" s="255"/>
      <c r="AN204" s="255"/>
      <c r="AO204" s="249"/>
      <c r="AP204" s="247"/>
    </row>
    <row r="205" spans="1:42" ht="45" customHeight="1" x14ac:dyDescent="0.25">
      <c r="A205" s="251"/>
      <c r="B205" s="251"/>
      <c r="C205" s="251"/>
      <c r="D205" s="251"/>
      <c r="E205" s="259"/>
      <c r="F205" s="257"/>
      <c r="G205" s="5"/>
      <c r="H205" s="261"/>
      <c r="I205" s="262"/>
      <c r="J205" s="263"/>
      <c r="K205" s="256"/>
      <c r="L205" s="255"/>
      <c r="M205" s="255"/>
      <c r="N205" s="205" t="s">
        <v>634</v>
      </c>
      <c r="O205" s="126"/>
      <c r="P205" s="170"/>
      <c r="Q205" s="126"/>
      <c r="R205" s="126"/>
      <c r="S205" s="126"/>
      <c r="T205" s="249"/>
      <c r="U205" s="170"/>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49"/>
      <c r="AB205" s="249"/>
      <c r="AC205" s="253"/>
      <c r="AD205" s="257"/>
      <c r="AE205" s="257"/>
      <c r="AF205" s="249"/>
      <c r="AG205" s="249"/>
      <c r="AH205" s="249"/>
      <c r="AI205" s="249"/>
      <c r="AJ205" s="249"/>
      <c r="AK205" s="249"/>
      <c r="AL205" s="254"/>
      <c r="AM205" s="255"/>
      <c r="AN205" s="255"/>
      <c r="AO205" s="249"/>
      <c r="AP205" s="248"/>
    </row>
    <row r="206" spans="1:42" ht="45" customHeight="1" x14ac:dyDescent="0.25">
      <c r="A206" s="250"/>
      <c r="B206" s="250"/>
      <c r="C206" s="250"/>
      <c r="D206" s="250"/>
      <c r="E206" s="259"/>
      <c r="F206" s="257"/>
      <c r="G206" s="5"/>
      <c r="H206" s="261"/>
      <c r="I206" s="262"/>
      <c r="J206" s="263"/>
      <c r="K206" s="256"/>
      <c r="L206" s="255"/>
      <c r="M206" s="255"/>
      <c r="N206" s="205" t="s">
        <v>635</v>
      </c>
      <c r="O206" s="126"/>
      <c r="P206" s="170"/>
      <c r="Q206" s="126"/>
      <c r="R206" s="126"/>
      <c r="S206" s="126"/>
      <c r="T206" s="252"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0"/>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49"/>
      <c r="AB206" s="249"/>
      <c r="AC206" s="253"/>
      <c r="AD206" s="257"/>
      <c r="AE206" s="257"/>
      <c r="AF206" s="249"/>
      <c r="AG206" s="249"/>
      <c r="AH206" s="249"/>
      <c r="AI206" s="249"/>
      <c r="AJ206" s="249"/>
      <c r="AK206" s="249"/>
      <c r="AL206" s="254"/>
      <c r="AM206" s="255"/>
      <c r="AN206" s="255"/>
      <c r="AO206" s="249"/>
      <c r="AP206" s="248"/>
    </row>
    <row r="207" spans="1:42" ht="45" customHeight="1" x14ac:dyDescent="0.25">
      <c r="A207" s="251"/>
      <c r="B207" s="251"/>
      <c r="C207" s="251"/>
      <c r="D207" s="251"/>
      <c r="E207" s="259"/>
      <c r="F207" s="257"/>
      <c r="G207" s="5"/>
      <c r="H207" s="261"/>
      <c r="I207" s="262"/>
      <c r="J207" s="263"/>
      <c r="K207" s="256"/>
      <c r="L207" s="255"/>
      <c r="M207" s="255"/>
      <c r="N207" s="205" t="s">
        <v>636</v>
      </c>
      <c r="O207" s="126"/>
      <c r="P207" s="170"/>
      <c r="Q207" s="126"/>
      <c r="R207" s="126"/>
      <c r="S207" s="126"/>
      <c r="T207" s="249"/>
      <c r="U207" s="170"/>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49"/>
      <c r="AB207" s="249"/>
      <c r="AC207" s="253" t="str">
        <f>IF(AB202="Débil","Establezca acciones preventivas en un plan de tratamiento","")</f>
        <v/>
      </c>
      <c r="AD207" s="257"/>
      <c r="AE207" s="257"/>
      <c r="AF207" s="249"/>
      <c r="AG207" s="249"/>
      <c r="AH207" s="249"/>
      <c r="AI207" s="249"/>
      <c r="AJ207" s="249"/>
      <c r="AK207" s="249"/>
      <c r="AL207" s="254"/>
      <c r="AM207" s="255"/>
      <c r="AN207" s="255"/>
      <c r="AO207" s="249"/>
      <c r="AP207" s="248"/>
    </row>
    <row r="208" spans="1:42" ht="45" customHeight="1" x14ac:dyDescent="0.25">
      <c r="A208" s="250"/>
      <c r="B208" s="250"/>
      <c r="C208" s="250"/>
      <c r="D208" s="250"/>
      <c r="E208" s="259"/>
      <c r="F208" s="257"/>
      <c r="G208" s="5"/>
      <c r="H208" s="261"/>
      <c r="I208" s="262"/>
      <c r="J208" s="263"/>
      <c r="K208" s="256"/>
      <c r="L208" s="255"/>
      <c r="M208" s="255"/>
      <c r="N208" s="205" t="s">
        <v>637</v>
      </c>
      <c r="O208" s="126"/>
      <c r="P208" s="170"/>
      <c r="Q208" s="126"/>
      <c r="R208" s="126"/>
      <c r="S208" s="126"/>
      <c r="T208" s="252"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0"/>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49"/>
      <c r="AB208" s="249"/>
      <c r="AC208" s="253"/>
      <c r="AD208" s="257"/>
      <c r="AE208" s="257"/>
      <c r="AF208" s="249"/>
      <c r="AG208" s="249"/>
      <c r="AH208" s="249"/>
      <c r="AI208" s="249"/>
      <c r="AJ208" s="249"/>
      <c r="AK208" s="249"/>
      <c r="AL208" s="254"/>
      <c r="AM208" s="255"/>
      <c r="AN208" s="255"/>
      <c r="AO208" s="249"/>
      <c r="AP208" s="248"/>
    </row>
    <row r="209" spans="1:42" ht="45" customHeight="1" x14ac:dyDescent="0.25">
      <c r="A209" s="251"/>
      <c r="B209" s="251"/>
      <c r="C209" s="251"/>
      <c r="D209" s="251"/>
      <c r="E209" s="259"/>
      <c r="F209" s="257"/>
      <c r="G209" s="5"/>
      <c r="H209" s="261"/>
      <c r="I209" s="262"/>
      <c r="J209" s="263"/>
      <c r="K209" s="256"/>
      <c r="L209" s="255"/>
      <c r="M209" s="255"/>
      <c r="N209" s="205" t="s">
        <v>638</v>
      </c>
      <c r="O209" s="126"/>
      <c r="P209" s="170"/>
      <c r="Q209" s="126"/>
      <c r="R209" s="126"/>
      <c r="S209" s="126"/>
      <c r="T209" s="249"/>
      <c r="U209" s="170"/>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49"/>
      <c r="AB209" s="249"/>
      <c r="AC209" s="253"/>
      <c r="AD209" s="257"/>
      <c r="AE209" s="257"/>
      <c r="AF209" s="249"/>
      <c r="AG209" s="249"/>
      <c r="AH209" s="249"/>
      <c r="AI209" s="249"/>
      <c r="AJ209" s="249"/>
      <c r="AK209" s="249"/>
      <c r="AL209" s="254"/>
      <c r="AM209" s="255"/>
      <c r="AN209" s="255"/>
      <c r="AO209" s="249"/>
      <c r="AP209" s="203"/>
    </row>
    <row r="210" spans="1:42" ht="45" customHeight="1" x14ac:dyDescent="0.25">
      <c r="A210" s="250"/>
      <c r="B210" s="250"/>
      <c r="C210" s="250"/>
      <c r="D210" s="250"/>
      <c r="E210" s="259"/>
      <c r="F210" s="257"/>
      <c r="G210" s="5"/>
      <c r="H210" s="261"/>
      <c r="I210" s="262"/>
      <c r="J210" s="263"/>
      <c r="K210" s="256"/>
      <c r="L210" s="255"/>
      <c r="M210" s="255"/>
      <c r="N210" s="205" t="s">
        <v>639</v>
      </c>
      <c r="O210" s="126"/>
      <c r="P210" s="170"/>
      <c r="Q210" s="126"/>
      <c r="R210" s="126"/>
      <c r="S210" s="126"/>
      <c r="T210" s="252"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0"/>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49"/>
      <c r="AB210" s="249"/>
      <c r="AC210" s="201"/>
      <c r="AD210" s="257"/>
      <c r="AE210" s="257"/>
      <c r="AF210" s="249"/>
      <c r="AG210" s="249"/>
      <c r="AH210" s="249"/>
      <c r="AI210" s="249"/>
      <c r="AJ210" s="249"/>
      <c r="AK210" s="249"/>
      <c r="AL210" s="254"/>
      <c r="AM210" s="255"/>
      <c r="AN210" s="255"/>
      <c r="AO210" s="249"/>
      <c r="AP210" s="247"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51"/>
      <c r="B211" s="251"/>
      <c r="C211" s="251"/>
      <c r="D211" s="251"/>
      <c r="E211" s="259"/>
      <c r="F211" s="257"/>
      <c r="G211" s="5"/>
      <c r="H211" s="261"/>
      <c r="I211" s="262"/>
      <c r="J211" s="263"/>
      <c r="K211" s="256"/>
      <c r="L211" s="255"/>
      <c r="M211" s="255"/>
      <c r="N211" s="205" t="s">
        <v>640</v>
      </c>
      <c r="O211" s="126"/>
      <c r="P211" s="170"/>
      <c r="Q211" s="126"/>
      <c r="R211" s="126"/>
      <c r="S211" s="126"/>
      <c r="T211" s="249"/>
      <c r="U211" s="170"/>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49"/>
      <c r="AB211" s="249"/>
      <c r="AC211" s="201"/>
      <c r="AD211" s="257"/>
      <c r="AE211" s="257"/>
      <c r="AF211" s="249"/>
      <c r="AG211" s="249"/>
      <c r="AH211" s="249"/>
      <c r="AI211" s="249"/>
      <c r="AJ211" s="249"/>
      <c r="AK211" s="249"/>
      <c r="AL211" s="254"/>
      <c r="AM211" s="255"/>
      <c r="AN211" s="255"/>
      <c r="AO211" s="249"/>
      <c r="AP211" s="247"/>
    </row>
    <row r="212" spans="1:42" ht="45" customHeight="1" x14ac:dyDescent="0.25">
      <c r="A212" s="250"/>
      <c r="B212" s="250"/>
      <c r="C212" s="250"/>
      <c r="D212" s="250"/>
      <c r="E212" s="259"/>
      <c r="F212" s="257"/>
      <c r="G212" s="5"/>
      <c r="H212" s="261"/>
      <c r="I212" s="262"/>
      <c r="J212" s="263"/>
      <c r="K212" s="256"/>
      <c r="L212" s="255"/>
      <c r="M212" s="255"/>
      <c r="N212" s="205" t="s">
        <v>641</v>
      </c>
      <c r="O212" s="126"/>
      <c r="P212" s="170"/>
      <c r="Q212" s="126"/>
      <c r="R212" s="126"/>
      <c r="S212" s="126"/>
      <c r="T212" s="252"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0"/>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49"/>
      <c r="AB212" s="249"/>
      <c r="AC212" s="201"/>
      <c r="AD212" s="257"/>
      <c r="AE212" s="257"/>
      <c r="AF212" s="249"/>
      <c r="AG212" s="249"/>
      <c r="AH212" s="249"/>
      <c r="AI212" s="249"/>
      <c r="AJ212" s="249"/>
      <c r="AK212" s="249"/>
      <c r="AL212" s="254"/>
      <c r="AM212" s="255"/>
      <c r="AN212" s="255"/>
      <c r="AO212" s="249"/>
      <c r="AP212" s="247"/>
    </row>
    <row r="213" spans="1:42" ht="45" customHeight="1" x14ac:dyDescent="0.25">
      <c r="A213" s="251"/>
      <c r="B213" s="251"/>
      <c r="C213" s="251"/>
      <c r="D213" s="251"/>
      <c r="E213" s="259"/>
      <c r="F213" s="257"/>
      <c r="G213" s="5"/>
      <c r="H213" s="261"/>
      <c r="I213" s="262"/>
      <c r="J213" s="263"/>
      <c r="K213" s="256"/>
      <c r="L213" s="255"/>
      <c r="M213" s="255"/>
      <c r="N213" s="205" t="s">
        <v>642</v>
      </c>
      <c r="O213" s="126"/>
      <c r="P213" s="170"/>
      <c r="Q213" s="126"/>
      <c r="R213" s="126"/>
      <c r="S213" s="126"/>
      <c r="T213" s="249"/>
      <c r="U213" s="170"/>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49"/>
      <c r="AB213" s="249"/>
      <c r="AC213" s="201"/>
      <c r="AD213" s="257"/>
      <c r="AE213" s="257"/>
      <c r="AF213" s="249"/>
      <c r="AG213" s="249"/>
      <c r="AH213" s="249"/>
      <c r="AI213" s="249"/>
      <c r="AJ213" s="249"/>
      <c r="AK213" s="249"/>
      <c r="AL213" s="254"/>
      <c r="AM213" s="255"/>
      <c r="AN213" s="255"/>
      <c r="AO213" s="249"/>
      <c r="AP213" s="247"/>
    </row>
    <row r="214" spans="1:42" ht="45" customHeight="1" x14ac:dyDescent="0.25">
      <c r="A214" s="250"/>
      <c r="B214" s="250"/>
      <c r="C214" s="250"/>
      <c r="D214" s="250"/>
      <c r="E214" s="259"/>
      <c r="F214" s="257"/>
      <c r="G214" s="5"/>
      <c r="H214" s="261"/>
      <c r="I214" s="262"/>
      <c r="J214" s="263"/>
      <c r="K214" s="256"/>
      <c r="L214" s="255"/>
      <c r="M214" s="255"/>
      <c r="N214" s="205" t="s">
        <v>643</v>
      </c>
      <c r="O214" s="126"/>
      <c r="P214" s="170"/>
      <c r="Q214" s="126"/>
      <c r="R214" s="126"/>
      <c r="S214" s="126"/>
      <c r="T214" s="252"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0"/>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49"/>
      <c r="AB214" s="249"/>
      <c r="AC214" s="129"/>
      <c r="AD214" s="257"/>
      <c r="AE214" s="257"/>
      <c r="AF214" s="249"/>
      <c r="AG214" s="249"/>
      <c r="AH214" s="249"/>
      <c r="AI214" s="249"/>
      <c r="AJ214" s="249"/>
      <c r="AK214" s="249"/>
      <c r="AL214" s="254"/>
      <c r="AM214" s="255"/>
      <c r="AN214" s="255"/>
      <c r="AO214" s="249"/>
      <c r="AP214" s="247"/>
    </row>
    <row r="215" spans="1:42" ht="45" customHeight="1" x14ac:dyDescent="0.25">
      <c r="A215" s="251"/>
      <c r="B215" s="251"/>
      <c r="C215" s="251"/>
      <c r="D215" s="251"/>
      <c r="E215" s="259"/>
      <c r="F215" s="257"/>
      <c r="G215" s="5"/>
      <c r="H215" s="261"/>
      <c r="I215" s="262"/>
      <c r="J215" s="263"/>
      <c r="K215" s="256"/>
      <c r="L215" s="255"/>
      <c r="M215" s="255"/>
      <c r="N215" s="205" t="s">
        <v>644</v>
      </c>
      <c r="O215" s="126"/>
      <c r="P215" s="170"/>
      <c r="Q215" s="126"/>
      <c r="R215" s="126"/>
      <c r="S215" s="126"/>
      <c r="T215" s="249"/>
      <c r="U215" s="170"/>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49"/>
      <c r="AB215" s="249"/>
      <c r="AC215" s="129"/>
      <c r="AD215" s="257"/>
      <c r="AE215" s="257"/>
      <c r="AF215" s="249"/>
      <c r="AG215" s="249"/>
      <c r="AH215" s="249"/>
      <c r="AI215" s="249"/>
      <c r="AJ215" s="249"/>
      <c r="AK215" s="249"/>
      <c r="AL215" s="254"/>
      <c r="AM215" s="255"/>
      <c r="AN215" s="255"/>
      <c r="AO215" s="249"/>
      <c r="AP215" s="247"/>
    </row>
    <row r="216" spans="1:42" ht="45" customHeight="1" x14ac:dyDescent="0.25">
      <c r="A216" s="250"/>
      <c r="B216" s="250"/>
      <c r="C216" s="250"/>
      <c r="D216" s="250"/>
      <c r="E216" s="259"/>
      <c r="F216" s="257"/>
      <c r="G216" s="5"/>
      <c r="H216" s="261"/>
      <c r="I216" s="262"/>
      <c r="J216" s="263"/>
      <c r="K216" s="256"/>
      <c r="L216" s="255"/>
      <c r="M216" s="255"/>
      <c r="N216" s="205" t="s">
        <v>645</v>
      </c>
      <c r="O216" s="126"/>
      <c r="P216" s="170"/>
      <c r="Q216" s="126"/>
      <c r="R216" s="126"/>
      <c r="S216" s="126"/>
      <c r="T216" s="252"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0"/>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49"/>
      <c r="AB216" s="249"/>
      <c r="AC216" s="129"/>
      <c r="AD216" s="257"/>
      <c r="AE216" s="257"/>
      <c r="AF216" s="249"/>
      <c r="AG216" s="249"/>
      <c r="AH216" s="249"/>
      <c r="AI216" s="249"/>
      <c r="AJ216" s="249"/>
      <c r="AK216" s="249"/>
      <c r="AL216" s="254"/>
      <c r="AM216" s="255"/>
      <c r="AN216" s="255"/>
      <c r="AO216" s="249"/>
      <c r="AP216" s="247"/>
    </row>
    <row r="217" spans="1:42" ht="45" customHeight="1" x14ac:dyDescent="0.25">
      <c r="A217" s="251"/>
      <c r="B217" s="251"/>
      <c r="C217" s="251"/>
      <c r="D217" s="251"/>
      <c r="E217" s="260"/>
      <c r="F217" s="257"/>
      <c r="G217" s="5"/>
      <c r="H217" s="261"/>
      <c r="I217" s="262"/>
      <c r="J217" s="263"/>
      <c r="K217" s="256"/>
      <c r="L217" s="255"/>
      <c r="M217" s="255"/>
      <c r="N217" s="205" t="s">
        <v>646</v>
      </c>
      <c r="O217" s="126"/>
      <c r="P217" s="170"/>
      <c r="Q217" s="126"/>
      <c r="R217" s="126"/>
      <c r="S217" s="126"/>
      <c r="T217" s="249"/>
      <c r="U217" s="170"/>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49"/>
      <c r="AB217" s="249"/>
      <c r="AC217" s="130"/>
      <c r="AD217" s="257"/>
      <c r="AE217" s="257"/>
      <c r="AF217" s="249"/>
      <c r="AG217" s="249"/>
      <c r="AH217" s="249"/>
      <c r="AI217" s="249"/>
      <c r="AJ217" s="249"/>
      <c r="AK217" s="249"/>
      <c r="AL217" s="254"/>
      <c r="AM217" s="255"/>
      <c r="AN217" s="255"/>
      <c r="AO217" s="249"/>
      <c r="AP217" s="247"/>
    </row>
    <row r="218" spans="1:42" ht="45" customHeight="1" x14ac:dyDescent="0.25">
      <c r="A218" s="250"/>
      <c r="B218" s="250"/>
      <c r="C218" s="258"/>
      <c r="D218" s="258"/>
      <c r="E218" s="259"/>
      <c r="F218" s="257"/>
      <c r="G218" s="5"/>
      <c r="H218" s="261"/>
      <c r="I218" s="262" t="s">
        <v>408</v>
      </c>
      <c r="J218" s="263"/>
      <c r="K218" s="256">
        <f>'AYUDA PROBABILIDAD'!V18</f>
        <v>0</v>
      </c>
      <c r="L218" s="255">
        <f>'AYUDA IMPACTO'!S18</f>
        <v>0</v>
      </c>
      <c r="M218" s="255" t="str">
        <f>IFERROR(VLOOKUP(K218,DATOS!$H$22:$M$26,MATCH(L218,DATOS!$I$27:$M$27,0)+1,0),"")</f>
        <v/>
      </c>
      <c r="N218" s="204" t="s">
        <v>647</v>
      </c>
      <c r="O218" s="126"/>
      <c r="P218" s="170"/>
      <c r="Q218" s="126"/>
      <c r="R218" s="126"/>
      <c r="S218" s="126"/>
      <c r="T218" s="252"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0"/>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49" t="e">
        <f t="shared" ref="AA218" si="144">AVERAGE(Z218:Z233)</f>
        <v>#DIV/0!</v>
      </c>
      <c r="AB218" s="249" t="str">
        <f>IFERROR(IF(AA218&gt;=80,"Fuerte",IF(AA218&gt;=50,"Moderado",IF(AA218&lt;50,"Débil",""))),"")</f>
        <v/>
      </c>
      <c r="AC218" s="253" t="str">
        <f>IF(AB218="Débil","EL RIESGO SE PUEDE ESTAR MATERIALIZANDO","")</f>
        <v/>
      </c>
      <c r="AD218" s="257"/>
      <c r="AE218" s="257"/>
      <c r="AF218" s="249" t="e">
        <f>LOOKUP(K218,DATOS!$J$15:$J$19,DATOS!$I$15:$I$19)</f>
        <v>#N/A</v>
      </c>
      <c r="AG218" s="249" t="e">
        <f>LOOKUP(L218,DATOS!$L$15:$L$19,DATOS!$K$15:$K$19)</f>
        <v>#N/A</v>
      </c>
      <c r="AH218" s="249"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49"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49" t="e">
        <f>IFERROR(IF(AF218-AH218&lt;1,1,AF218-AH218),AF218)</f>
        <v>#N/A</v>
      </c>
      <c r="AK218" s="249" t="e">
        <f>IFERROR(IF(AG218-AI218&lt;1,1,AG218-AI218),AG218)</f>
        <v>#N/A</v>
      </c>
      <c r="AL218" s="254">
        <f>IFERROR(LOOKUP(AJ218,DATOS!$I$3:$I$7,DATOS!$J$3:$J$7),0)</f>
        <v>0</v>
      </c>
      <c r="AM218" s="255">
        <f>IFERROR(LOOKUP(AK218,DATOS!$K$3:$K$7,DATOS!$L$3:$L$7),0)</f>
        <v>0</v>
      </c>
      <c r="AN218" s="255" t="str">
        <f>IFERROR(VLOOKUP(AL218,DATOS!$H$22:$M$26,MATCH(AM218,DATOS!$I$27:$M$27,0)+1,0),"")</f>
        <v/>
      </c>
      <c r="AO218" s="249"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3"/>
    </row>
    <row r="219" spans="1:42" ht="45" customHeight="1" x14ac:dyDescent="0.25">
      <c r="A219" s="251"/>
      <c r="B219" s="251"/>
      <c r="C219" s="251"/>
      <c r="D219" s="251"/>
      <c r="E219" s="259"/>
      <c r="F219" s="257"/>
      <c r="G219" s="5"/>
      <c r="H219" s="261"/>
      <c r="I219" s="262"/>
      <c r="J219" s="263"/>
      <c r="K219" s="256"/>
      <c r="L219" s="255"/>
      <c r="M219" s="255"/>
      <c r="N219" s="205" t="s">
        <v>648</v>
      </c>
      <c r="O219" s="126"/>
      <c r="P219" s="170"/>
      <c r="Q219" s="126"/>
      <c r="R219" s="126"/>
      <c r="S219" s="126"/>
      <c r="T219" s="249"/>
      <c r="U219" s="170"/>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49"/>
      <c r="AB219" s="249"/>
      <c r="AC219" s="253"/>
      <c r="AD219" s="257"/>
      <c r="AE219" s="257"/>
      <c r="AF219" s="249"/>
      <c r="AG219" s="249"/>
      <c r="AH219" s="249"/>
      <c r="AI219" s="249"/>
      <c r="AJ219" s="249"/>
      <c r="AK219" s="249"/>
      <c r="AL219" s="254"/>
      <c r="AM219" s="255"/>
      <c r="AN219" s="255"/>
      <c r="AO219" s="249"/>
      <c r="AP219" s="247"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50"/>
      <c r="B220" s="250"/>
      <c r="C220" s="250"/>
      <c r="D220" s="250"/>
      <c r="E220" s="259"/>
      <c r="F220" s="257"/>
      <c r="G220" s="5"/>
      <c r="H220" s="261"/>
      <c r="I220" s="262"/>
      <c r="J220" s="263"/>
      <c r="K220" s="256"/>
      <c r="L220" s="255"/>
      <c r="M220" s="255"/>
      <c r="N220" s="205" t="s">
        <v>649</v>
      </c>
      <c r="O220" s="126"/>
      <c r="P220" s="170"/>
      <c r="Q220" s="126"/>
      <c r="R220" s="126"/>
      <c r="S220" s="126"/>
      <c r="T220" s="252"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0"/>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49"/>
      <c r="AB220" s="249"/>
      <c r="AC220" s="253" t="str">
        <f>IF(AB218="Débil","Consulte fuentes como cambios en el sistema integrado de gestión, indicadores de gestión, informes de auditorías, mapas de riesgos, encuestas de percepción y satisfacción, PQRSD, revisión por la Dirección y salidas no conformes","")</f>
        <v/>
      </c>
      <c r="AD220" s="257"/>
      <c r="AE220" s="257"/>
      <c r="AF220" s="249"/>
      <c r="AG220" s="249"/>
      <c r="AH220" s="249"/>
      <c r="AI220" s="249"/>
      <c r="AJ220" s="249"/>
      <c r="AK220" s="249"/>
      <c r="AL220" s="254"/>
      <c r="AM220" s="255"/>
      <c r="AN220" s="255"/>
      <c r="AO220" s="249"/>
      <c r="AP220" s="247"/>
    </row>
    <row r="221" spans="1:42" ht="45" customHeight="1" x14ac:dyDescent="0.25">
      <c r="A221" s="251"/>
      <c r="B221" s="251"/>
      <c r="C221" s="251"/>
      <c r="D221" s="251"/>
      <c r="E221" s="259"/>
      <c r="F221" s="257"/>
      <c r="G221" s="5"/>
      <c r="H221" s="261"/>
      <c r="I221" s="262"/>
      <c r="J221" s="263"/>
      <c r="K221" s="256"/>
      <c r="L221" s="255"/>
      <c r="M221" s="255"/>
      <c r="N221" s="205" t="s">
        <v>650</v>
      </c>
      <c r="O221" s="126"/>
      <c r="P221" s="170"/>
      <c r="Q221" s="126"/>
      <c r="R221" s="126"/>
      <c r="S221" s="126"/>
      <c r="T221" s="249"/>
      <c r="U221" s="170"/>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49"/>
      <c r="AB221" s="249"/>
      <c r="AC221" s="253"/>
      <c r="AD221" s="257"/>
      <c r="AE221" s="257"/>
      <c r="AF221" s="249"/>
      <c r="AG221" s="249"/>
      <c r="AH221" s="249"/>
      <c r="AI221" s="249"/>
      <c r="AJ221" s="249"/>
      <c r="AK221" s="249"/>
      <c r="AL221" s="254"/>
      <c r="AM221" s="255"/>
      <c r="AN221" s="255"/>
      <c r="AO221" s="249"/>
      <c r="AP221" s="248"/>
    </row>
    <row r="222" spans="1:42" ht="45" customHeight="1" x14ac:dyDescent="0.25">
      <c r="A222" s="250"/>
      <c r="B222" s="250"/>
      <c r="C222" s="250"/>
      <c r="D222" s="250"/>
      <c r="E222" s="259"/>
      <c r="F222" s="257"/>
      <c r="G222" s="5"/>
      <c r="H222" s="261"/>
      <c r="I222" s="262"/>
      <c r="J222" s="263"/>
      <c r="K222" s="256"/>
      <c r="L222" s="255"/>
      <c r="M222" s="255"/>
      <c r="N222" s="205" t="s">
        <v>651</v>
      </c>
      <c r="O222" s="126"/>
      <c r="P222" s="170"/>
      <c r="Q222" s="126"/>
      <c r="R222" s="126"/>
      <c r="S222" s="126"/>
      <c r="T222" s="252"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0"/>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49"/>
      <c r="AB222" s="249"/>
      <c r="AC222" s="253"/>
      <c r="AD222" s="257"/>
      <c r="AE222" s="257"/>
      <c r="AF222" s="249"/>
      <c r="AG222" s="249"/>
      <c r="AH222" s="249"/>
      <c r="AI222" s="249"/>
      <c r="AJ222" s="249"/>
      <c r="AK222" s="249"/>
      <c r="AL222" s="254"/>
      <c r="AM222" s="255"/>
      <c r="AN222" s="255"/>
      <c r="AO222" s="249"/>
      <c r="AP222" s="248"/>
    </row>
    <row r="223" spans="1:42" ht="45" customHeight="1" x14ac:dyDescent="0.25">
      <c r="A223" s="251"/>
      <c r="B223" s="251"/>
      <c r="C223" s="251"/>
      <c r="D223" s="251"/>
      <c r="E223" s="259"/>
      <c r="F223" s="257"/>
      <c r="G223" s="5"/>
      <c r="H223" s="261"/>
      <c r="I223" s="262"/>
      <c r="J223" s="263"/>
      <c r="K223" s="256"/>
      <c r="L223" s="255"/>
      <c r="M223" s="255"/>
      <c r="N223" s="205" t="s">
        <v>652</v>
      </c>
      <c r="O223" s="126"/>
      <c r="P223" s="170"/>
      <c r="Q223" s="126"/>
      <c r="R223" s="126"/>
      <c r="S223" s="126"/>
      <c r="T223" s="249"/>
      <c r="U223" s="170"/>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49"/>
      <c r="AB223" s="249"/>
      <c r="AC223" s="253" t="str">
        <f>IF(AB218="Débil","Establezca acciones preventivas en un plan de tratamiento","")</f>
        <v/>
      </c>
      <c r="AD223" s="257"/>
      <c r="AE223" s="257"/>
      <c r="AF223" s="249"/>
      <c r="AG223" s="249"/>
      <c r="AH223" s="249"/>
      <c r="AI223" s="249"/>
      <c r="AJ223" s="249"/>
      <c r="AK223" s="249"/>
      <c r="AL223" s="254"/>
      <c r="AM223" s="255"/>
      <c r="AN223" s="255"/>
      <c r="AO223" s="249"/>
      <c r="AP223" s="248"/>
    </row>
    <row r="224" spans="1:42" ht="45" customHeight="1" x14ac:dyDescent="0.25">
      <c r="A224" s="250"/>
      <c r="B224" s="250"/>
      <c r="C224" s="250"/>
      <c r="D224" s="250"/>
      <c r="E224" s="259"/>
      <c r="F224" s="257"/>
      <c r="G224" s="5"/>
      <c r="H224" s="261"/>
      <c r="I224" s="262"/>
      <c r="J224" s="263"/>
      <c r="K224" s="256"/>
      <c r="L224" s="255"/>
      <c r="M224" s="255"/>
      <c r="N224" s="205" t="s">
        <v>653</v>
      </c>
      <c r="O224" s="126"/>
      <c r="P224" s="170"/>
      <c r="Q224" s="126"/>
      <c r="R224" s="126"/>
      <c r="S224" s="126"/>
      <c r="T224" s="252"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0"/>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49"/>
      <c r="AB224" s="249"/>
      <c r="AC224" s="253"/>
      <c r="AD224" s="257"/>
      <c r="AE224" s="257"/>
      <c r="AF224" s="249"/>
      <c r="AG224" s="249"/>
      <c r="AH224" s="249"/>
      <c r="AI224" s="249"/>
      <c r="AJ224" s="249"/>
      <c r="AK224" s="249"/>
      <c r="AL224" s="254"/>
      <c r="AM224" s="255"/>
      <c r="AN224" s="255"/>
      <c r="AO224" s="249"/>
      <c r="AP224" s="248"/>
    </row>
    <row r="225" spans="1:42" ht="45" customHeight="1" x14ac:dyDescent="0.25">
      <c r="A225" s="251"/>
      <c r="B225" s="251"/>
      <c r="C225" s="251"/>
      <c r="D225" s="251"/>
      <c r="E225" s="259"/>
      <c r="F225" s="257"/>
      <c r="G225" s="5"/>
      <c r="H225" s="261"/>
      <c r="I225" s="262"/>
      <c r="J225" s="263"/>
      <c r="K225" s="256"/>
      <c r="L225" s="255"/>
      <c r="M225" s="255"/>
      <c r="N225" s="205" t="s">
        <v>654</v>
      </c>
      <c r="O225" s="126"/>
      <c r="P225" s="170"/>
      <c r="Q225" s="126"/>
      <c r="R225" s="126"/>
      <c r="S225" s="126"/>
      <c r="T225" s="249"/>
      <c r="U225" s="170"/>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49"/>
      <c r="AB225" s="249"/>
      <c r="AC225" s="253"/>
      <c r="AD225" s="257"/>
      <c r="AE225" s="257"/>
      <c r="AF225" s="249"/>
      <c r="AG225" s="249"/>
      <c r="AH225" s="249"/>
      <c r="AI225" s="249"/>
      <c r="AJ225" s="249"/>
      <c r="AK225" s="249"/>
      <c r="AL225" s="254"/>
      <c r="AM225" s="255"/>
      <c r="AN225" s="255"/>
      <c r="AO225" s="249"/>
      <c r="AP225" s="203"/>
    </row>
    <row r="226" spans="1:42" ht="45" customHeight="1" x14ac:dyDescent="0.25">
      <c r="A226" s="250"/>
      <c r="B226" s="250"/>
      <c r="C226" s="250"/>
      <c r="D226" s="250"/>
      <c r="E226" s="259"/>
      <c r="F226" s="257"/>
      <c r="G226" s="5"/>
      <c r="H226" s="261"/>
      <c r="I226" s="262"/>
      <c r="J226" s="263"/>
      <c r="K226" s="256"/>
      <c r="L226" s="255"/>
      <c r="M226" s="255"/>
      <c r="N226" s="205" t="s">
        <v>655</v>
      </c>
      <c r="O226" s="126"/>
      <c r="P226" s="170"/>
      <c r="Q226" s="126"/>
      <c r="R226" s="126"/>
      <c r="S226" s="126"/>
      <c r="T226" s="252"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0"/>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49"/>
      <c r="AB226" s="249"/>
      <c r="AC226" s="201"/>
      <c r="AD226" s="257"/>
      <c r="AE226" s="257"/>
      <c r="AF226" s="249"/>
      <c r="AG226" s="249"/>
      <c r="AH226" s="249"/>
      <c r="AI226" s="249"/>
      <c r="AJ226" s="249"/>
      <c r="AK226" s="249"/>
      <c r="AL226" s="254"/>
      <c r="AM226" s="255"/>
      <c r="AN226" s="255"/>
      <c r="AO226" s="249"/>
      <c r="AP226" s="247"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51"/>
      <c r="B227" s="251"/>
      <c r="C227" s="251"/>
      <c r="D227" s="251"/>
      <c r="E227" s="259"/>
      <c r="F227" s="257"/>
      <c r="G227" s="5"/>
      <c r="H227" s="261"/>
      <c r="I227" s="262"/>
      <c r="J227" s="263"/>
      <c r="K227" s="256"/>
      <c r="L227" s="255"/>
      <c r="M227" s="255"/>
      <c r="N227" s="205" t="s">
        <v>656</v>
      </c>
      <c r="O227" s="126"/>
      <c r="P227" s="170"/>
      <c r="Q227" s="126"/>
      <c r="R227" s="126"/>
      <c r="S227" s="126"/>
      <c r="T227" s="249"/>
      <c r="U227" s="170"/>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49"/>
      <c r="AB227" s="249"/>
      <c r="AC227" s="201"/>
      <c r="AD227" s="257"/>
      <c r="AE227" s="257"/>
      <c r="AF227" s="249"/>
      <c r="AG227" s="249"/>
      <c r="AH227" s="249"/>
      <c r="AI227" s="249"/>
      <c r="AJ227" s="249"/>
      <c r="AK227" s="249"/>
      <c r="AL227" s="254"/>
      <c r="AM227" s="255"/>
      <c r="AN227" s="255"/>
      <c r="AO227" s="249"/>
      <c r="AP227" s="247"/>
    </row>
    <row r="228" spans="1:42" ht="45" customHeight="1" x14ac:dyDescent="0.25">
      <c r="A228" s="250"/>
      <c r="B228" s="250"/>
      <c r="C228" s="250"/>
      <c r="D228" s="250"/>
      <c r="E228" s="259"/>
      <c r="F228" s="257"/>
      <c r="G228" s="5"/>
      <c r="H228" s="261"/>
      <c r="I228" s="262"/>
      <c r="J228" s="263"/>
      <c r="K228" s="256"/>
      <c r="L228" s="255"/>
      <c r="M228" s="255"/>
      <c r="N228" s="205" t="s">
        <v>657</v>
      </c>
      <c r="O228" s="126"/>
      <c r="P228" s="170"/>
      <c r="Q228" s="126"/>
      <c r="R228" s="126"/>
      <c r="S228" s="126"/>
      <c r="T228" s="252"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0"/>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49"/>
      <c r="AB228" s="249"/>
      <c r="AC228" s="201"/>
      <c r="AD228" s="257"/>
      <c r="AE228" s="257"/>
      <c r="AF228" s="249"/>
      <c r="AG228" s="249"/>
      <c r="AH228" s="249"/>
      <c r="AI228" s="249"/>
      <c r="AJ228" s="249"/>
      <c r="AK228" s="249"/>
      <c r="AL228" s="254"/>
      <c r="AM228" s="255"/>
      <c r="AN228" s="255"/>
      <c r="AO228" s="249"/>
      <c r="AP228" s="247"/>
    </row>
    <row r="229" spans="1:42" ht="45" customHeight="1" x14ac:dyDescent="0.25">
      <c r="A229" s="251"/>
      <c r="B229" s="251"/>
      <c r="C229" s="251"/>
      <c r="D229" s="251"/>
      <c r="E229" s="259"/>
      <c r="F229" s="257"/>
      <c r="G229" s="5"/>
      <c r="H229" s="261"/>
      <c r="I229" s="262"/>
      <c r="J229" s="263"/>
      <c r="K229" s="256"/>
      <c r="L229" s="255"/>
      <c r="M229" s="255"/>
      <c r="N229" s="205" t="s">
        <v>658</v>
      </c>
      <c r="O229" s="126"/>
      <c r="P229" s="170"/>
      <c r="Q229" s="126"/>
      <c r="R229" s="126"/>
      <c r="S229" s="126"/>
      <c r="T229" s="249"/>
      <c r="U229" s="170"/>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49"/>
      <c r="AB229" s="249"/>
      <c r="AC229" s="201"/>
      <c r="AD229" s="257"/>
      <c r="AE229" s="257"/>
      <c r="AF229" s="249"/>
      <c r="AG229" s="249"/>
      <c r="AH229" s="249"/>
      <c r="AI229" s="249"/>
      <c r="AJ229" s="249"/>
      <c r="AK229" s="249"/>
      <c r="AL229" s="254"/>
      <c r="AM229" s="255"/>
      <c r="AN229" s="255"/>
      <c r="AO229" s="249"/>
      <c r="AP229" s="247"/>
    </row>
    <row r="230" spans="1:42" ht="45" customHeight="1" x14ac:dyDescent="0.25">
      <c r="A230" s="250"/>
      <c r="B230" s="250"/>
      <c r="C230" s="250"/>
      <c r="D230" s="250"/>
      <c r="E230" s="259"/>
      <c r="F230" s="257"/>
      <c r="G230" s="5"/>
      <c r="H230" s="261"/>
      <c r="I230" s="262"/>
      <c r="J230" s="263"/>
      <c r="K230" s="256"/>
      <c r="L230" s="255"/>
      <c r="M230" s="255"/>
      <c r="N230" s="205" t="s">
        <v>659</v>
      </c>
      <c r="O230" s="126"/>
      <c r="P230" s="170"/>
      <c r="Q230" s="126"/>
      <c r="R230" s="126"/>
      <c r="S230" s="126"/>
      <c r="T230" s="252"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0"/>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49"/>
      <c r="AB230" s="249"/>
      <c r="AC230" s="129"/>
      <c r="AD230" s="257"/>
      <c r="AE230" s="257"/>
      <c r="AF230" s="249"/>
      <c r="AG230" s="249"/>
      <c r="AH230" s="249"/>
      <c r="AI230" s="249"/>
      <c r="AJ230" s="249"/>
      <c r="AK230" s="249"/>
      <c r="AL230" s="254"/>
      <c r="AM230" s="255"/>
      <c r="AN230" s="255"/>
      <c r="AO230" s="249"/>
      <c r="AP230" s="247"/>
    </row>
    <row r="231" spans="1:42" ht="45" customHeight="1" x14ac:dyDescent="0.25">
      <c r="A231" s="251"/>
      <c r="B231" s="251"/>
      <c r="C231" s="251"/>
      <c r="D231" s="251"/>
      <c r="E231" s="259"/>
      <c r="F231" s="257"/>
      <c r="G231" s="5"/>
      <c r="H231" s="261"/>
      <c r="I231" s="262"/>
      <c r="J231" s="263"/>
      <c r="K231" s="256"/>
      <c r="L231" s="255"/>
      <c r="M231" s="255"/>
      <c r="N231" s="205" t="s">
        <v>660</v>
      </c>
      <c r="O231" s="126"/>
      <c r="P231" s="170"/>
      <c r="Q231" s="126"/>
      <c r="R231" s="126"/>
      <c r="S231" s="126"/>
      <c r="T231" s="249"/>
      <c r="U231" s="170"/>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49"/>
      <c r="AB231" s="249"/>
      <c r="AC231" s="129"/>
      <c r="AD231" s="257"/>
      <c r="AE231" s="257"/>
      <c r="AF231" s="249"/>
      <c r="AG231" s="249"/>
      <c r="AH231" s="249"/>
      <c r="AI231" s="249"/>
      <c r="AJ231" s="249"/>
      <c r="AK231" s="249"/>
      <c r="AL231" s="254"/>
      <c r="AM231" s="255"/>
      <c r="AN231" s="255"/>
      <c r="AO231" s="249"/>
      <c r="AP231" s="247"/>
    </row>
    <row r="232" spans="1:42" ht="45" customHeight="1" x14ac:dyDescent="0.25">
      <c r="A232" s="250"/>
      <c r="B232" s="250"/>
      <c r="C232" s="250"/>
      <c r="D232" s="250"/>
      <c r="E232" s="259"/>
      <c r="F232" s="257"/>
      <c r="G232" s="5"/>
      <c r="H232" s="261"/>
      <c r="I232" s="262"/>
      <c r="J232" s="263"/>
      <c r="K232" s="256"/>
      <c r="L232" s="255"/>
      <c r="M232" s="255"/>
      <c r="N232" s="205" t="s">
        <v>661</v>
      </c>
      <c r="O232" s="126"/>
      <c r="P232" s="170"/>
      <c r="Q232" s="126"/>
      <c r="R232" s="126"/>
      <c r="S232" s="126"/>
      <c r="T232" s="252"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0"/>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49"/>
      <c r="AB232" s="249"/>
      <c r="AC232" s="129"/>
      <c r="AD232" s="257"/>
      <c r="AE232" s="257"/>
      <c r="AF232" s="249"/>
      <c r="AG232" s="249"/>
      <c r="AH232" s="249"/>
      <c r="AI232" s="249"/>
      <c r="AJ232" s="249"/>
      <c r="AK232" s="249"/>
      <c r="AL232" s="254"/>
      <c r="AM232" s="255"/>
      <c r="AN232" s="255"/>
      <c r="AO232" s="249"/>
      <c r="AP232" s="247"/>
    </row>
    <row r="233" spans="1:42" ht="45" customHeight="1" x14ac:dyDescent="0.25">
      <c r="A233" s="251"/>
      <c r="B233" s="251"/>
      <c r="C233" s="251"/>
      <c r="D233" s="251"/>
      <c r="E233" s="260"/>
      <c r="F233" s="257"/>
      <c r="G233" s="5"/>
      <c r="H233" s="261"/>
      <c r="I233" s="262"/>
      <c r="J233" s="263"/>
      <c r="K233" s="256"/>
      <c r="L233" s="255"/>
      <c r="M233" s="255"/>
      <c r="N233" s="205" t="s">
        <v>662</v>
      </c>
      <c r="O233" s="126"/>
      <c r="P233" s="170"/>
      <c r="Q233" s="126"/>
      <c r="R233" s="126"/>
      <c r="S233" s="126"/>
      <c r="T233" s="249"/>
      <c r="U233" s="170"/>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49"/>
      <c r="AB233" s="249"/>
      <c r="AC233" s="130"/>
      <c r="AD233" s="257"/>
      <c r="AE233" s="257"/>
      <c r="AF233" s="249"/>
      <c r="AG233" s="249"/>
      <c r="AH233" s="249"/>
      <c r="AI233" s="249"/>
      <c r="AJ233" s="249"/>
      <c r="AK233" s="249"/>
      <c r="AL233" s="254"/>
      <c r="AM233" s="255"/>
      <c r="AN233" s="255"/>
      <c r="AO233" s="249"/>
      <c r="AP233" s="247"/>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s>
  <conditionalFormatting sqref="X10:X121">
    <cfRule type="cellIs" dxfId="356" priority="772" operator="equal">
      <formula>0</formula>
    </cfRule>
  </conditionalFormatting>
  <conditionalFormatting sqref="L10">
    <cfRule type="expression" dxfId="355" priority="764">
      <formula>$L10="Baja"</formula>
    </cfRule>
    <cfRule type="expression" dxfId="354" priority="765">
      <formula>$L10="Moderada"</formula>
    </cfRule>
    <cfRule type="expression" dxfId="353" priority="766">
      <formula>$L10="Alta"</formula>
    </cfRule>
    <cfRule type="expression" dxfId="352" priority="767">
      <formula>$L10="Extrema"</formula>
    </cfRule>
  </conditionalFormatting>
  <conditionalFormatting sqref="W10:W233">
    <cfRule type="expression" dxfId="351" priority="777">
      <formula>#REF!=0</formula>
    </cfRule>
  </conditionalFormatting>
  <conditionalFormatting sqref="T10:T121">
    <cfRule type="cellIs" dxfId="350" priority="598" operator="equal">
      <formula>"Escriba la vulnerabilidad asociada al control"</formula>
    </cfRule>
    <cfRule type="cellIs" dxfId="349" priority="599" operator="equal">
      <formula>"Escriba al menos un control asocidado a la vulnerabilidad"</formula>
    </cfRule>
  </conditionalFormatting>
  <conditionalFormatting sqref="AM10">
    <cfRule type="expression" dxfId="348" priority="778">
      <formula>$AM10="Extrema"</formula>
    </cfRule>
    <cfRule type="expression" dxfId="347" priority="779">
      <formula>$AM10="Alta"</formula>
    </cfRule>
    <cfRule type="expression" dxfId="346" priority="780">
      <formula>$AM10="Moderada"</formula>
    </cfRule>
    <cfRule type="expression" dxfId="345" priority="781">
      <formula>$AM10="Baja"</formula>
    </cfRule>
  </conditionalFormatting>
  <conditionalFormatting sqref="M10">
    <cfRule type="expression" dxfId="344" priority="581">
      <formula>$M10="Baja"</formula>
    </cfRule>
    <cfRule type="expression" dxfId="343" priority="582">
      <formula>$M10="Moderada"</formula>
    </cfRule>
    <cfRule type="expression" dxfId="342" priority="583">
      <formula>$M10="Alta"</formula>
    </cfRule>
    <cfRule type="expression" dxfId="341" priority="584">
      <formula>$M10="Extrema"</formula>
    </cfRule>
  </conditionalFormatting>
  <conditionalFormatting sqref="AC10:AC11">
    <cfRule type="cellIs" dxfId="340" priority="461" operator="equal">
      <formula>"EL RIESGO SE PUEDE ESTAR MATERIALIZANDO"</formula>
    </cfRule>
  </conditionalFormatting>
  <conditionalFormatting sqref="AC22:AC23">
    <cfRule type="cellIs" dxfId="339" priority="451" operator="equal">
      <formula>"EL RIESGO SE PUEDE ESTAR MATERIALIZANDO"</formula>
    </cfRule>
  </conditionalFormatting>
  <conditionalFormatting sqref="L26 L42 L58 L74 L90 L106">
    <cfRule type="expression" dxfId="338" priority="439">
      <formula>$L26="Baja"</formula>
    </cfRule>
    <cfRule type="expression" dxfId="337" priority="440">
      <formula>$L26="Moderada"</formula>
    </cfRule>
    <cfRule type="expression" dxfId="336" priority="441">
      <formula>$L26="Alta"</formula>
    </cfRule>
    <cfRule type="expression" dxfId="335" priority="442">
      <formula>$L26="Extrema"</formula>
    </cfRule>
  </conditionalFormatting>
  <conditionalFormatting sqref="M26">
    <cfRule type="expression" dxfId="334" priority="435">
      <formula>$M26="Baja"</formula>
    </cfRule>
    <cfRule type="expression" dxfId="333" priority="436">
      <formula>$M26="Moderada"</formula>
    </cfRule>
    <cfRule type="expression" dxfId="332" priority="437">
      <formula>$M26="Alta"</formula>
    </cfRule>
    <cfRule type="expression" dxfId="331" priority="438">
      <formula>$M26="Extrema"</formula>
    </cfRule>
  </conditionalFormatting>
  <conditionalFormatting sqref="M42">
    <cfRule type="expression" dxfId="330" priority="431">
      <formula>$M42="Baja"</formula>
    </cfRule>
    <cfRule type="expression" dxfId="329" priority="432">
      <formula>$M42="Moderada"</formula>
    </cfRule>
    <cfRule type="expression" dxfId="328" priority="433">
      <formula>$M42="Alta"</formula>
    </cfRule>
    <cfRule type="expression" dxfId="327" priority="434">
      <formula>$M42="Extrema"</formula>
    </cfRule>
  </conditionalFormatting>
  <conditionalFormatting sqref="M58">
    <cfRule type="expression" dxfId="326" priority="427">
      <formula>$M58="Baja"</formula>
    </cfRule>
    <cfRule type="expression" dxfId="325" priority="428">
      <formula>$M58="Moderada"</formula>
    </cfRule>
    <cfRule type="expression" dxfId="324" priority="429">
      <formula>$M58="Alta"</formula>
    </cfRule>
    <cfRule type="expression" dxfId="323" priority="430">
      <formula>$M58="Extrema"</formula>
    </cfRule>
  </conditionalFormatting>
  <conditionalFormatting sqref="M74">
    <cfRule type="expression" dxfId="322" priority="423">
      <formula>$M74="Baja"</formula>
    </cfRule>
    <cfRule type="expression" dxfId="321" priority="424">
      <formula>$M74="Moderada"</formula>
    </cfRule>
    <cfRule type="expression" dxfId="320" priority="425">
      <formula>$M74="Alta"</formula>
    </cfRule>
    <cfRule type="expression" dxfId="319" priority="426">
      <formula>$M74="Extrema"</formula>
    </cfRule>
  </conditionalFormatting>
  <conditionalFormatting sqref="M90">
    <cfRule type="expression" dxfId="318" priority="419">
      <formula>$M90="Baja"</formula>
    </cfRule>
    <cfRule type="expression" dxfId="317" priority="420">
      <formula>$M90="Moderada"</formula>
    </cfRule>
    <cfRule type="expression" dxfId="316" priority="421">
      <formula>$M90="Alta"</formula>
    </cfRule>
    <cfRule type="expression" dxfId="315" priority="422">
      <formula>$M90="Extrema"</formula>
    </cfRule>
  </conditionalFormatting>
  <conditionalFormatting sqref="M106">
    <cfRule type="expression" dxfId="314" priority="415">
      <formula>$M106="Baja"</formula>
    </cfRule>
    <cfRule type="expression" dxfId="313" priority="416">
      <formula>$M106="Moderada"</formula>
    </cfRule>
    <cfRule type="expression" dxfId="312" priority="417">
      <formula>$M106="Alta"</formula>
    </cfRule>
    <cfRule type="expression" dxfId="311" priority="418">
      <formula>$M106="Extrema"</formula>
    </cfRule>
  </conditionalFormatting>
  <conditionalFormatting sqref="AM26">
    <cfRule type="expression" dxfId="310" priority="387">
      <formula>$AM26="Extrema"</formula>
    </cfRule>
    <cfRule type="expression" dxfId="309" priority="388">
      <formula>$AM26="Alta"</formula>
    </cfRule>
    <cfRule type="expression" dxfId="308" priority="389">
      <formula>$AM26="Moderada"</formula>
    </cfRule>
    <cfRule type="expression" dxfId="307" priority="390">
      <formula>$AM26="Baja"</formula>
    </cfRule>
  </conditionalFormatting>
  <conditionalFormatting sqref="AM42">
    <cfRule type="expression" dxfId="306" priority="383">
      <formula>$AM42="Extrema"</formula>
    </cfRule>
    <cfRule type="expression" dxfId="305" priority="384">
      <formula>$AM42="Alta"</formula>
    </cfRule>
    <cfRule type="expression" dxfId="304" priority="385">
      <formula>$AM42="Moderada"</formula>
    </cfRule>
    <cfRule type="expression" dxfId="303" priority="386">
      <formula>$AM42="Baja"</formula>
    </cfRule>
  </conditionalFormatting>
  <conditionalFormatting sqref="AM58">
    <cfRule type="expression" dxfId="302" priority="379">
      <formula>$AM58="Extrema"</formula>
    </cfRule>
    <cfRule type="expression" dxfId="301" priority="380">
      <formula>$AM58="Alta"</formula>
    </cfRule>
    <cfRule type="expression" dxfId="300" priority="381">
      <formula>$AM58="Moderada"</formula>
    </cfRule>
    <cfRule type="expression" dxfId="299" priority="382">
      <formula>$AM58="Baja"</formula>
    </cfRule>
  </conditionalFormatting>
  <conditionalFormatting sqref="AM74">
    <cfRule type="expression" dxfId="298" priority="375">
      <formula>$AM74="Extrema"</formula>
    </cfRule>
    <cfRule type="expression" dxfId="297" priority="376">
      <formula>$AM74="Alta"</formula>
    </cfRule>
    <cfRule type="expression" dxfId="296" priority="377">
      <formula>$AM74="Moderada"</formula>
    </cfRule>
    <cfRule type="expression" dxfId="295" priority="378">
      <formula>$AM74="Baja"</formula>
    </cfRule>
  </conditionalFormatting>
  <conditionalFormatting sqref="AM90">
    <cfRule type="expression" dxfId="294" priority="371">
      <formula>$AM90="Extrema"</formula>
    </cfRule>
    <cfRule type="expression" dxfId="293" priority="372">
      <formula>$AM90="Alta"</formula>
    </cfRule>
    <cfRule type="expression" dxfId="292" priority="373">
      <formula>$AM90="Moderada"</formula>
    </cfRule>
    <cfRule type="expression" dxfId="291" priority="374">
      <formula>$AM90="Baja"</formula>
    </cfRule>
  </conditionalFormatting>
  <conditionalFormatting sqref="AM106">
    <cfRule type="expression" dxfId="290" priority="367">
      <formula>$AM106="Extrema"</formula>
    </cfRule>
    <cfRule type="expression" dxfId="289" priority="368">
      <formula>$AM106="Alta"</formula>
    </cfRule>
    <cfRule type="expression" dxfId="288" priority="369">
      <formula>$AM106="Moderada"</formula>
    </cfRule>
    <cfRule type="expression" dxfId="287" priority="370">
      <formula>$AM106="Baja"</formula>
    </cfRule>
  </conditionalFormatting>
  <conditionalFormatting sqref="X122:X137">
    <cfRule type="cellIs" dxfId="286" priority="333" operator="equal">
      <formula>0</formula>
    </cfRule>
  </conditionalFormatting>
  <conditionalFormatting sqref="T122:T137">
    <cfRule type="cellIs" dxfId="285" priority="331" operator="equal">
      <formula>"Escriba la vulnerabilidad asociada al control"</formula>
    </cfRule>
    <cfRule type="cellIs" dxfId="284" priority="332" operator="equal">
      <formula>"Escriba al menos un control asocidado a la vulnerabilidad"</formula>
    </cfRule>
  </conditionalFormatting>
  <conditionalFormatting sqref="L122">
    <cfRule type="expression" dxfId="283" priority="327">
      <formula>$L122="Baja"</formula>
    </cfRule>
    <cfRule type="expression" dxfId="282" priority="328">
      <formula>$L122="Moderada"</formula>
    </cfRule>
    <cfRule type="expression" dxfId="281" priority="329">
      <formula>$L122="Alta"</formula>
    </cfRule>
    <cfRule type="expression" dxfId="280" priority="330">
      <formula>$L122="Extrema"</formula>
    </cfRule>
  </conditionalFormatting>
  <conditionalFormatting sqref="M122">
    <cfRule type="expression" dxfId="279" priority="323">
      <formula>$M122="Baja"</formula>
    </cfRule>
    <cfRule type="expression" dxfId="278" priority="324">
      <formula>$M122="Moderada"</formula>
    </cfRule>
    <cfRule type="expression" dxfId="277" priority="325">
      <formula>$M122="Alta"</formula>
    </cfRule>
    <cfRule type="expression" dxfId="276" priority="326">
      <formula>$M122="Extrema"</formula>
    </cfRule>
  </conditionalFormatting>
  <conditionalFormatting sqref="AM122">
    <cfRule type="expression" dxfId="275" priority="317">
      <formula>$AM122="Extrema"</formula>
    </cfRule>
    <cfRule type="expression" dxfId="274" priority="318">
      <formula>$AM122="Alta"</formula>
    </cfRule>
    <cfRule type="expression" dxfId="273" priority="319">
      <formula>$AM122="Moderada"</formula>
    </cfRule>
    <cfRule type="expression" dxfId="272" priority="320">
      <formula>$AM122="Baja"</formula>
    </cfRule>
  </conditionalFormatting>
  <conditionalFormatting sqref="X138:X153">
    <cfRule type="cellIs" dxfId="271" priority="310" operator="equal">
      <formula>0</formula>
    </cfRule>
  </conditionalFormatting>
  <conditionalFormatting sqref="T138:T153">
    <cfRule type="cellIs" dxfId="270" priority="308" operator="equal">
      <formula>"Escriba la vulnerabilidad asociada al control"</formula>
    </cfRule>
    <cfRule type="cellIs" dxfId="269" priority="309" operator="equal">
      <formula>"Escriba al menos un control asocidado a la vulnerabilidad"</formula>
    </cfRule>
  </conditionalFormatting>
  <conditionalFormatting sqref="L138">
    <cfRule type="expression" dxfId="268" priority="304">
      <formula>$L138="Baja"</formula>
    </cfRule>
    <cfRule type="expression" dxfId="267" priority="305">
      <formula>$L138="Moderada"</formula>
    </cfRule>
    <cfRule type="expression" dxfId="266" priority="306">
      <formula>$L138="Alta"</formula>
    </cfRule>
    <cfRule type="expression" dxfId="265" priority="307">
      <formula>$L138="Extrema"</formula>
    </cfRule>
  </conditionalFormatting>
  <conditionalFormatting sqref="M138">
    <cfRule type="expression" dxfId="264" priority="300">
      <formula>$M138="Baja"</formula>
    </cfRule>
    <cfRule type="expression" dxfId="263" priority="301">
      <formula>$M138="Moderada"</formula>
    </cfRule>
    <cfRule type="expression" dxfId="262" priority="302">
      <formula>$M138="Alta"</formula>
    </cfRule>
    <cfRule type="expression" dxfId="261" priority="303">
      <formula>$M138="Extrema"</formula>
    </cfRule>
  </conditionalFormatting>
  <conditionalFormatting sqref="AM138">
    <cfRule type="expression" dxfId="260" priority="294">
      <formula>$AM138="Extrema"</formula>
    </cfRule>
    <cfRule type="expression" dxfId="259" priority="295">
      <formula>$AM138="Alta"</formula>
    </cfRule>
    <cfRule type="expression" dxfId="258" priority="296">
      <formula>$AM138="Moderada"</formula>
    </cfRule>
    <cfRule type="expression" dxfId="257" priority="297">
      <formula>$AM138="Baja"</formula>
    </cfRule>
  </conditionalFormatting>
  <conditionalFormatting sqref="X154:X169">
    <cfRule type="cellIs" dxfId="256" priority="287" operator="equal">
      <formula>0</formula>
    </cfRule>
  </conditionalFormatting>
  <conditionalFormatting sqref="T154:T169">
    <cfRule type="cellIs" dxfId="255" priority="285" operator="equal">
      <formula>"Escriba la vulnerabilidad asociada al control"</formula>
    </cfRule>
    <cfRule type="cellIs" dxfId="254" priority="286" operator="equal">
      <formula>"Escriba al menos un control asocidado a la vulnerabilidad"</formula>
    </cfRule>
  </conditionalFormatting>
  <conditionalFormatting sqref="L154">
    <cfRule type="expression" dxfId="253" priority="281">
      <formula>$L154="Baja"</formula>
    </cfRule>
    <cfRule type="expression" dxfId="252" priority="282">
      <formula>$L154="Moderada"</formula>
    </cfRule>
    <cfRule type="expression" dxfId="251" priority="283">
      <formula>$L154="Alta"</formula>
    </cfRule>
    <cfRule type="expression" dxfId="250" priority="284">
      <formula>$L154="Extrema"</formula>
    </cfRule>
  </conditionalFormatting>
  <conditionalFormatting sqref="M154">
    <cfRule type="expression" dxfId="249" priority="277">
      <formula>$M154="Baja"</formula>
    </cfRule>
    <cfRule type="expression" dxfId="248" priority="278">
      <formula>$M154="Moderada"</formula>
    </cfRule>
    <cfRule type="expression" dxfId="247" priority="279">
      <formula>$M154="Alta"</formula>
    </cfRule>
    <cfRule type="expression" dxfId="246" priority="280">
      <formula>$M154="Extrema"</formula>
    </cfRule>
  </conditionalFormatting>
  <conditionalFormatting sqref="AM154">
    <cfRule type="expression" dxfId="245" priority="271">
      <formula>$AM154="Extrema"</formula>
    </cfRule>
    <cfRule type="expression" dxfId="244" priority="272">
      <formula>$AM154="Alta"</formula>
    </cfRule>
    <cfRule type="expression" dxfId="243" priority="273">
      <formula>$AM154="Moderada"</formula>
    </cfRule>
    <cfRule type="expression" dxfId="242" priority="274">
      <formula>$AM154="Baja"</formula>
    </cfRule>
  </conditionalFormatting>
  <conditionalFormatting sqref="X170:X185">
    <cfRule type="cellIs" dxfId="241" priority="264" operator="equal">
      <formula>0</formula>
    </cfRule>
  </conditionalFormatting>
  <conditionalFormatting sqref="T170:T185">
    <cfRule type="cellIs" dxfId="240" priority="262" operator="equal">
      <formula>"Escriba la vulnerabilidad asociada al control"</formula>
    </cfRule>
    <cfRule type="cellIs" dxfId="239" priority="263" operator="equal">
      <formula>"Escriba al menos un control asocidado a la vulnerabilidad"</formula>
    </cfRule>
  </conditionalFormatting>
  <conditionalFormatting sqref="L170">
    <cfRule type="expression" dxfId="238" priority="258">
      <formula>$L170="Baja"</formula>
    </cfRule>
    <cfRule type="expression" dxfId="237" priority="259">
      <formula>$L170="Moderada"</formula>
    </cfRule>
    <cfRule type="expression" dxfId="236" priority="260">
      <formula>$L170="Alta"</formula>
    </cfRule>
    <cfRule type="expression" dxfId="235" priority="261">
      <formula>$L170="Extrema"</formula>
    </cfRule>
  </conditionalFormatting>
  <conditionalFormatting sqref="M170">
    <cfRule type="expression" dxfId="234" priority="254">
      <formula>$M170="Baja"</formula>
    </cfRule>
    <cfRule type="expression" dxfId="233" priority="255">
      <formula>$M170="Moderada"</formula>
    </cfRule>
    <cfRule type="expression" dxfId="232" priority="256">
      <formula>$M170="Alta"</formula>
    </cfRule>
    <cfRule type="expression" dxfId="231" priority="257">
      <formula>$M170="Extrema"</formula>
    </cfRule>
  </conditionalFormatting>
  <conditionalFormatting sqref="AM170">
    <cfRule type="expression" dxfId="230" priority="248">
      <formula>$AM170="Extrema"</formula>
    </cfRule>
    <cfRule type="expression" dxfId="229" priority="249">
      <formula>$AM170="Alta"</formula>
    </cfRule>
    <cfRule type="expression" dxfId="228" priority="250">
      <formula>$AM170="Moderada"</formula>
    </cfRule>
    <cfRule type="expression" dxfId="227" priority="251">
      <formula>$AM170="Baja"</formula>
    </cfRule>
  </conditionalFormatting>
  <conditionalFormatting sqref="X186:X201">
    <cfRule type="cellIs" dxfId="226" priority="241" operator="equal">
      <formula>0</formula>
    </cfRule>
  </conditionalFormatting>
  <conditionalFormatting sqref="T186:T201">
    <cfRule type="cellIs" dxfId="225" priority="239" operator="equal">
      <formula>"Escriba la vulnerabilidad asociada al control"</formula>
    </cfRule>
    <cfRule type="cellIs" dxfId="224" priority="240" operator="equal">
      <formula>"Escriba al menos un control asocidado a la vulnerabilidad"</formula>
    </cfRule>
  </conditionalFormatting>
  <conditionalFormatting sqref="L186">
    <cfRule type="expression" dxfId="223" priority="235">
      <formula>$L186="Baja"</formula>
    </cfRule>
    <cfRule type="expression" dxfId="222" priority="236">
      <formula>$L186="Moderada"</formula>
    </cfRule>
    <cfRule type="expression" dxfId="221" priority="237">
      <formula>$L186="Alta"</formula>
    </cfRule>
    <cfRule type="expression" dxfId="220" priority="238">
      <formula>$L186="Extrema"</formula>
    </cfRule>
  </conditionalFormatting>
  <conditionalFormatting sqref="M186">
    <cfRule type="expression" dxfId="219" priority="231">
      <formula>$M186="Baja"</formula>
    </cfRule>
    <cfRule type="expression" dxfId="218" priority="232">
      <formula>$M186="Moderada"</formula>
    </cfRule>
    <cfRule type="expression" dxfId="217" priority="233">
      <formula>$M186="Alta"</formula>
    </cfRule>
    <cfRule type="expression" dxfId="216" priority="234">
      <formula>$M186="Extrema"</formula>
    </cfRule>
  </conditionalFormatting>
  <conditionalFormatting sqref="AM186">
    <cfRule type="expression" dxfId="215" priority="225">
      <formula>$AM186="Extrema"</formula>
    </cfRule>
    <cfRule type="expression" dxfId="214" priority="226">
      <formula>$AM186="Alta"</formula>
    </cfRule>
    <cfRule type="expression" dxfId="213" priority="227">
      <formula>$AM186="Moderada"</formula>
    </cfRule>
    <cfRule type="expression" dxfId="212" priority="228">
      <formula>$AM186="Baja"</formula>
    </cfRule>
  </conditionalFormatting>
  <conditionalFormatting sqref="X202:X217">
    <cfRule type="cellIs" dxfId="211" priority="218" operator="equal">
      <formula>0</formula>
    </cfRule>
  </conditionalFormatting>
  <conditionalFormatting sqref="T202:T217">
    <cfRule type="cellIs" dxfId="210" priority="216" operator="equal">
      <formula>"Escriba la vulnerabilidad asociada al control"</formula>
    </cfRule>
    <cfRule type="cellIs" dxfId="209" priority="217" operator="equal">
      <formula>"Escriba al menos un control asocidado a la vulnerabilidad"</formula>
    </cfRule>
  </conditionalFormatting>
  <conditionalFormatting sqref="L202">
    <cfRule type="expression" dxfId="208" priority="212">
      <formula>$L202="Baja"</formula>
    </cfRule>
    <cfRule type="expression" dxfId="207" priority="213">
      <formula>$L202="Moderada"</formula>
    </cfRule>
    <cfRule type="expression" dxfId="206" priority="214">
      <formula>$L202="Alta"</formula>
    </cfRule>
    <cfRule type="expression" dxfId="205" priority="215">
      <formula>$L202="Extrema"</formula>
    </cfRule>
  </conditionalFormatting>
  <conditionalFormatting sqref="M202">
    <cfRule type="expression" dxfId="204" priority="208">
      <formula>$M202="Baja"</formula>
    </cfRule>
    <cfRule type="expression" dxfId="203" priority="209">
      <formula>$M202="Moderada"</formula>
    </cfRule>
    <cfRule type="expression" dxfId="202" priority="210">
      <formula>$M202="Alta"</formula>
    </cfRule>
    <cfRule type="expression" dxfId="201" priority="211">
      <formula>$M202="Extrema"</formula>
    </cfRule>
  </conditionalFormatting>
  <conditionalFormatting sqref="AM202">
    <cfRule type="expression" dxfId="200" priority="202">
      <formula>$AM202="Extrema"</formula>
    </cfRule>
    <cfRule type="expression" dxfId="199" priority="203">
      <formula>$AM202="Alta"</formula>
    </cfRule>
    <cfRule type="expression" dxfId="198" priority="204">
      <formula>$AM202="Moderada"</formula>
    </cfRule>
    <cfRule type="expression" dxfId="197" priority="205">
      <formula>$AM202="Baja"</formula>
    </cfRule>
  </conditionalFormatting>
  <conditionalFormatting sqref="X218:X233">
    <cfRule type="cellIs" dxfId="196" priority="195" operator="equal">
      <formula>0</formula>
    </cfRule>
  </conditionalFormatting>
  <conditionalFormatting sqref="T218:T233">
    <cfRule type="cellIs" dxfId="195" priority="193" operator="equal">
      <formula>"Escriba la vulnerabilidad asociada al control"</formula>
    </cfRule>
    <cfRule type="cellIs" dxfId="194" priority="194" operator="equal">
      <formula>"Escriba al menos un control asocidado a la vulnerabilidad"</formula>
    </cfRule>
  </conditionalFormatting>
  <conditionalFormatting sqref="L218">
    <cfRule type="expression" dxfId="193" priority="189">
      <formula>$L218="Baja"</formula>
    </cfRule>
    <cfRule type="expression" dxfId="192" priority="190">
      <formula>$L218="Moderada"</formula>
    </cfRule>
    <cfRule type="expression" dxfId="191" priority="191">
      <formula>$L218="Alta"</formula>
    </cfRule>
    <cfRule type="expression" dxfId="190" priority="192">
      <formula>$L218="Extrema"</formula>
    </cfRule>
  </conditionalFormatting>
  <conditionalFormatting sqref="M218">
    <cfRule type="expression" dxfId="189" priority="185">
      <formula>$M218="Baja"</formula>
    </cfRule>
    <cfRule type="expression" dxfId="188" priority="186">
      <formula>$M218="Moderada"</formula>
    </cfRule>
    <cfRule type="expression" dxfId="187" priority="187">
      <formula>$M218="Alta"</formula>
    </cfRule>
    <cfRule type="expression" dxfId="186" priority="188">
      <formula>$M218="Extrema"</formula>
    </cfRule>
  </conditionalFormatting>
  <conditionalFormatting sqref="AM218">
    <cfRule type="expression" dxfId="185" priority="179">
      <formula>$AM218="Extrema"</formula>
    </cfRule>
    <cfRule type="expression" dxfId="184" priority="180">
      <formula>$AM218="Alta"</formula>
    </cfRule>
    <cfRule type="expression" dxfId="183" priority="181">
      <formula>$AM218="Moderada"</formula>
    </cfRule>
    <cfRule type="expression" dxfId="182" priority="182">
      <formula>$AM218="Baja"</formula>
    </cfRule>
  </conditionalFormatting>
  <conditionalFormatting sqref="AC26:AC27">
    <cfRule type="cellIs" dxfId="181" priority="109" operator="equal">
      <formula>"EL RIESGO SE PUEDE ESTAR MATERIALIZANDO"</formula>
    </cfRule>
  </conditionalFormatting>
  <conditionalFormatting sqref="AC38:AC39">
    <cfRule type="cellIs" dxfId="180" priority="108" operator="equal">
      <formula>"EL RIESGO SE PUEDE ESTAR MATERIALIZANDO"</formula>
    </cfRule>
  </conditionalFormatting>
  <conditionalFormatting sqref="AC42:AC43">
    <cfRule type="cellIs" dxfId="179" priority="107" operator="equal">
      <formula>"EL RIESGO SE PUEDE ESTAR MATERIALIZANDO"</formula>
    </cfRule>
  </conditionalFormatting>
  <conditionalFormatting sqref="AC54:AC55">
    <cfRule type="cellIs" dxfId="178" priority="106" operator="equal">
      <formula>"EL RIESGO SE PUEDE ESTAR MATERIALIZANDO"</formula>
    </cfRule>
  </conditionalFormatting>
  <conditionalFormatting sqref="AC58:AC59">
    <cfRule type="cellIs" dxfId="177" priority="105" operator="equal">
      <formula>"EL RIESGO SE PUEDE ESTAR MATERIALIZANDO"</formula>
    </cfRule>
  </conditionalFormatting>
  <conditionalFormatting sqref="AC70:AC71">
    <cfRule type="cellIs" dxfId="176" priority="104" operator="equal">
      <formula>"EL RIESGO SE PUEDE ESTAR MATERIALIZANDO"</formula>
    </cfRule>
  </conditionalFormatting>
  <conditionalFormatting sqref="AC74:AC75">
    <cfRule type="cellIs" dxfId="175" priority="103" operator="equal">
      <formula>"EL RIESGO SE PUEDE ESTAR MATERIALIZANDO"</formula>
    </cfRule>
  </conditionalFormatting>
  <conditionalFormatting sqref="AC86:AC87">
    <cfRule type="cellIs" dxfId="174" priority="102" operator="equal">
      <formula>"EL RIESGO SE PUEDE ESTAR MATERIALIZANDO"</formula>
    </cfRule>
  </conditionalFormatting>
  <conditionalFormatting sqref="AC90:AC91">
    <cfRule type="cellIs" dxfId="173" priority="101" operator="equal">
      <formula>"EL RIESGO SE PUEDE ESTAR MATERIALIZANDO"</formula>
    </cfRule>
  </conditionalFormatting>
  <conditionalFormatting sqref="AC102:AC103">
    <cfRule type="cellIs" dxfId="172" priority="100" operator="equal">
      <formula>"EL RIESGO SE PUEDE ESTAR MATERIALIZANDO"</formula>
    </cfRule>
  </conditionalFormatting>
  <conditionalFormatting sqref="AC106:AC107">
    <cfRule type="cellIs" dxfId="171" priority="99" operator="equal">
      <formula>"EL RIESGO SE PUEDE ESTAR MATERIALIZANDO"</formula>
    </cfRule>
  </conditionalFormatting>
  <conditionalFormatting sqref="AC118:AC119">
    <cfRule type="cellIs" dxfId="170" priority="98" operator="equal">
      <formula>"EL RIESGO SE PUEDE ESTAR MATERIALIZANDO"</formula>
    </cfRule>
  </conditionalFormatting>
  <conditionalFormatting sqref="AC122:AC123">
    <cfRule type="cellIs" dxfId="169" priority="97" operator="equal">
      <formula>"EL RIESGO SE PUEDE ESTAR MATERIALIZANDO"</formula>
    </cfRule>
  </conditionalFormatting>
  <conditionalFormatting sqref="AC134:AC135">
    <cfRule type="cellIs" dxfId="168" priority="96" operator="equal">
      <formula>"EL RIESGO SE PUEDE ESTAR MATERIALIZANDO"</formula>
    </cfRule>
  </conditionalFormatting>
  <conditionalFormatting sqref="AC138:AC139">
    <cfRule type="cellIs" dxfId="167" priority="95" operator="equal">
      <formula>"EL RIESGO SE PUEDE ESTAR MATERIALIZANDO"</formula>
    </cfRule>
  </conditionalFormatting>
  <conditionalFormatting sqref="AC150:AC151">
    <cfRule type="cellIs" dxfId="166" priority="94" operator="equal">
      <formula>"EL RIESGO SE PUEDE ESTAR MATERIALIZANDO"</formula>
    </cfRule>
  </conditionalFormatting>
  <conditionalFormatting sqref="AC154:AC155">
    <cfRule type="cellIs" dxfId="165" priority="93" operator="equal">
      <formula>"EL RIESGO SE PUEDE ESTAR MATERIALIZANDO"</formula>
    </cfRule>
  </conditionalFormatting>
  <conditionalFormatting sqref="AC166:AC167">
    <cfRule type="cellIs" dxfId="164" priority="92" operator="equal">
      <formula>"EL RIESGO SE PUEDE ESTAR MATERIALIZANDO"</formula>
    </cfRule>
  </conditionalFormatting>
  <conditionalFormatting sqref="AC170:AC171">
    <cfRule type="cellIs" dxfId="163" priority="91" operator="equal">
      <formula>"EL RIESGO SE PUEDE ESTAR MATERIALIZANDO"</formula>
    </cfRule>
  </conditionalFormatting>
  <conditionalFormatting sqref="AC182:AC183">
    <cfRule type="cellIs" dxfId="162" priority="90" operator="equal">
      <formula>"EL RIESGO SE PUEDE ESTAR MATERIALIZANDO"</formula>
    </cfRule>
  </conditionalFormatting>
  <conditionalFormatting sqref="AC186:AC187">
    <cfRule type="cellIs" dxfId="161" priority="89" operator="equal">
      <formula>"EL RIESGO SE PUEDE ESTAR MATERIALIZANDO"</formula>
    </cfRule>
  </conditionalFormatting>
  <conditionalFormatting sqref="AC198:AC199">
    <cfRule type="cellIs" dxfId="160" priority="88" operator="equal">
      <formula>"EL RIESGO SE PUEDE ESTAR MATERIALIZANDO"</formula>
    </cfRule>
  </conditionalFormatting>
  <conditionalFormatting sqref="AC202:AC203">
    <cfRule type="cellIs" dxfId="159" priority="87" operator="equal">
      <formula>"EL RIESGO SE PUEDE ESTAR MATERIALIZANDO"</formula>
    </cfRule>
  </conditionalFormatting>
  <conditionalFormatting sqref="AC214:AC215">
    <cfRule type="cellIs" dxfId="158" priority="86" operator="equal">
      <formula>"EL RIESGO SE PUEDE ESTAR MATERIALIZANDO"</formula>
    </cfRule>
  </conditionalFormatting>
  <conditionalFormatting sqref="AC218:AC219">
    <cfRule type="cellIs" dxfId="157" priority="85" operator="equal">
      <formula>"EL RIESGO SE PUEDE ESTAR MATERIALIZANDO"</formula>
    </cfRule>
  </conditionalFormatting>
  <conditionalFormatting sqref="AC230:AC231">
    <cfRule type="cellIs" dxfId="156" priority="84" operator="equal">
      <formula>"EL RIESGO SE PUEDE ESTAR MATERIALIZANDO"</formula>
    </cfRule>
  </conditionalFormatting>
  <conditionalFormatting sqref="AN10:AN233">
    <cfRule type="cellIs" dxfId="155" priority="5" operator="equal">
      <formula>"Extrema"</formula>
    </cfRule>
    <cfRule type="cellIs" dxfId="154" priority="6" operator="equal">
      <formula>"Alta"</formula>
    </cfRule>
    <cfRule type="cellIs" dxfId="153" priority="7" operator="equal">
      <formula>"Moderada"</formula>
    </cfRule>
    <cfRule type="cellIs" dxfId="152" priority="8" operator="equal">
      <formula>"Baja"</formula>
    </cfRule>
  </conditionalFormatting>
  <conditionalFormatting sqref="AP11:AP12">
    <cfRule type="cellIs" dxfId="151" priority="4" operator="equal">
      <formula>"Establezca acciones preventivas para reducir la probabilidad de ocurrencia y/o impacto del riesgo"</formula>
    </cfRule>
  </conditionalFormatting>
  <conditionalFormatting sqref="AP18:AP19">
    <cfRule type="cellIs" dxfId="150"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9"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8" priority="1" operator="equal">
      <formula>"Establezca acciones preventivas para reducir la probabilidad de ocurrencia y/o impacto del riesgo"</formula>
    </cfRule>
  </conditionalFormatting>
  <dataValidations count="2">
    <dataValidation allowBlank="1" showInputMessage="1" showErrorMessage="1" promptTitle="ATENCIÓN" prompt="ESCRIBA SOLO UN CONTROL POR CELDA. Puede indicar hasta 2 controles por cada vulnerabilidad (debilidad, falla o causa)" sqref="Q15:Q233 Q10:Q13"/>
    <dataValidation allowBlank="1" showInputMessage="1" showErrorMessage="1" promptTitle="ATENCIÓN" prompt="ESCRIBA SOLO UN CONTROL POR CELDA. Puede indicar hasta 2 controles para cada vulnerabilidad (debilidad, falla o causa)" sqref="Q14"/>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U10:U233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Normal="100" workbookViewId="0"/>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19" t="s">
        <v>323</v>
      </c>
      <c r="C1" s="219"/>
      <c r="D1" s="219"/>
      <c r="E1" s="219"/>
      <c r="F1" s="219"/>
      <c r="G1" s="219"/>
      <c r="H1" s="219"/>
      <c r="I1" s="219"/>
      <c r="J1" s="219"/>
      <c r="K1" s="219"/>
      <c r="L1" s="219"/>
      <c r="M1" s="219"/>
    </row>
    <row r="2" spans="1:13" ht="9.75" customHeight="1" x14ac:dyDescent="0.35"/>
    <row r="3" spans="1:13" ht="94.5" customHeight="1" x14ac:dyDescent="0.25">
      <c r="A3" s="332" t="s">
        <v>425</v>
      </c>
      <c r="B3" s="332"/>
      <c r="C3" s="333" t="s">
        <v>434</v>
      </c>
      <c r="D3" s="333"/>
      <c r="E3" s="333"/>
      <c r="F3" s="333"/>
      <c r="G3" s="333"/>
      <c r="H3" s="333"/>
      <c r="I3" s="333"/>
      <c r="J3" s="333"/>
      <c r="K3" s="333"/>
      <c r="L3" s="333"/>
      <c r="M3" s="333"/>
    </row>
    <row r="4" spans="1:13" ht="196.5" customHeight="1" x14ac:dyDescent="0.25">
      <c r="A4" s="332" t="s">
        <v>220</v>
      </c>
      <c r="B4" s="332"/>
      <c r="C4" s="247" t="s">
        <v>437</v>
      </c>
      <c r="D4" s="247"/>
      <c r="E4" s="247"/>
      <c r="F4" s="247"/>
      <c r="G4" s="247"/>
      <c r="H4" s="247"/>
      <c r="I4" s="247"/>
      <c r="J4" s="247"/>
      <c r="K4" s="247"/>
      <c r="L4" s="247"/>
      <c r="M4" s="247"/>
    </row>
    <row r="5" spans="1:13" ht="183.75" customHeight="1" x14ac:dyDescent="0.25">
      <c r="A5" s="332" t="s">
        <v>319</v>
      </c>
      <c r="B5" s="332"/>
      <c r="C5" s="247" t="s">
        <v>435</v>
      </c>
      <c r="D5" s="247"/>
      <c r="E5" s="247"/>
      <c r="F5" s="247"/>
      <c r="G5" s="247"/>
      <c r="H5" s="247"/>
      <c r="I5" s="247"/>
      <c r="J5" s="247"/>
      <c r="K5" s="247"/>
      <c r="L5" s="247"/>
      <c r="M5" s="247"/>
    </row>
    <row r="6" spans="1:13" ht="194.25" customHeight="1" x14ac:dyDescent="0.25">
      <c r="A6" s="332" t="s">
        <v>221</v>
      </c>
      <c r="B6" s="332"/>
      <c r="C6" s="247" t="s">
        <v>431</v>
      </c>
      <c r="D6" s="247"/>
      <c r="E6" s="247"/>
      <c r="F6" s="247"/>
      <c r="G6" s="247"/>
      <c r="H6" s="247"/>
      <c r="I6" s="247"/>
      <c r="J6" s="247"/>
      <c r="K6" s="247"/>
      <c r="L6" s="247"/>
      <c r="M6" s="247"/>
    </row>
    <row r="7" spans="1:13" ht="118.5" customHeight="1" x14ac:dyDescent="0.25">
      <c r="A7" s="332" t="s">
        <v>426</v>
      </c>
      <c r="B7" s="332"/>
      <c r="C7" s="247" t="s">
        <v>432</v>
      </c>
      <c r="D7" s="247"/>
      <c r="E7" s="247"/>
      <c r="F7" s="247"/>
      <c r="G7" s="247"/>
      <c r="H7" s="247"/>
      <c r="I7" s="247"/>
      <c r="J7" s="247"/>
      <c r="K7" s="247"/>
      <c r="L7" s="247"/>
      <c r="M7" s="247"/>
    </row>
    <row r="8" spans="1:13" ht="63.75" customHeight="1" x14ac:dyDescent="0.25">
      <c r="A8" s="332" t="s">
        <v>428</v>
      </c>
      <c r="B8" s="332"/>
      <c r="C8" s="247" t="s">
        <v>430</v>
      </c>
      <c r="D8" s="247"/>
      <c r="E8" s="247"/>
      <c r="F8" s="247"/>
      <c r="G8" s="247"/>
      <c r="H8" s="247"/>
      <c r="I8" s="247"/>
      <c r="J8" s="247"/>
      <c r="K8" s="247"/>
      <c r="L8" s="247"/>
      <c r="M8" s="247"/>
    </row>
    <row r="9" spans="1:13" ht="90.75" customHeight="1" x14ac:dyDescent="0.25">
      <c r="A9" s="332" t="s">
        <v>427</v>
      </c>
      <c r="B9" s="332"/>
      <c r="C9" s="247" t="s">
        <v>436</v>
      </c>
      <c r="D9" s="247"/>
      <c r="E9" s="247"/>
      <c r="F9" s="247"/>
      <c r="G9" s="247"/>
      <c r="H9" s="247"/>
      <c r="I9" s="247"/>
      <c r="J9" s="247"/>
      <c r="K9" s="247"/>
      <c r="L9" s="247"/>
      <c r="M9" s="247"/>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Normal="100" workbookViewId="0">
      <selection activeCell="A17" sqref="A17:H19"/>
    </sheetView>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282" t="s">
        <v>314</v>
      </c>
      <c r="C1" s="283"/>
      <c r="D1" s="283"/>
      <c r="E1" s="283"/>
      <c r="F1" s="283"/>
      <c r="G1" s="283"/>
      <c r="H1" s="283"/>
      <c r="I1" s="283"/>
      <c r="J1" s="283"/>
      <c r="K1" s="283"/>
      <c r="L1" s="284"/>
    </row>
    <row r="2" spans="1:12" ht="9.75" customHeight="1" x14ac:dyDescent="0.35"/>
    <row r="3" spans="1:12" ht="43.5" customHeight="1" x14ac:dyDescent="0.25">
      <c r="A3" s="349" t="s">
        <v>399</v>
      </c>
      <c r="B3" s="350"/>
      <c r="C3" s="350"/>
      <c r="D3" s="350"/>
      <c r="E3" s="350"/>
      <c r="F3" s="350"/>
      <c r="G3" s="350"/>
      <c r="H3" s="351"/>
      <c r="I3" s="141"/>
      <c r="J3" s="347" t="s">
        <v>388</v>
      </c>
      <c r="K3" s="347"/>
      <c r="L3" s="347"/>
    </row>
    <row r="4" spans="1:12" ht="43.5" customHeight="1" x14ac:dyDescent="0.25">
      <c r="A4" s="334"/>
      <c r="B4" s="335"/>
      <c r="C4" s="335"/>
      <c r="D4" s="335"/>
      <c r="E4" s="335"/>
      <c r="F4" s="335"/>
      <c r="G4" s="335"/>
      <c r="H4" s="336"/>
      <c r="I4" s="142"/>
      <c r="J4" s="137" t="s">
        <v>376</v>
      </c>
      <c r="K4" s="137" t="s">
        <v>377</v>
      </c>
      <c r="L4" s="137" t="s">
        <v>378</v>
      </c>
    </row>
    <row r="5" spans="1:12" ht="53.1" customHeight="1" x14ac:dyDescent="0.25">
      <c r="A5" s="334"/>
      <c r="B5" s="335"/>
      <c r="C5" s="335"/>
      <c r="D5" s="335"/>
      <c r="E5" s="335"/>
      <c r="F5" s="335"/>
      <c r="G5" s="335"/>
      <c r="H5" s="336"/>
      <c r="I5" s="142"/>
      <c r="J5" s="348" t="s">
        <v>379</v>
      </c>
      <c r="K5" s="145" t="s">
        <v>360</v>
      </c>
      <c r="L5" s="145" t="s">
        <v>383</v>
      </c>
    </row>
    <row r="6" spans="1:12" ht="53.1" customHeight="1" x14ac:dyDescent="0.25">
      <c r="A6" s="334"/>
      <c r="B6" s="335"/>
      <c r="C6" s="335"/>
      <c r="D6" s="335"/>
      <c r="E6" s="335"/>
      <c r="F6" s="335"/>
      <c r="G6" s="335"/>
      <c r="H6" s="336"/>
      <c r="I6" s="142"/>
      <c r="J6" s="348"/>
      <c r="K6" s="145" t="s">
        <v>361</v>
      </c>
      <c r="L6" s="145" t="s">
        <v>384</v>
      </c>
    </row>
    <row r="7" spans="1:12" ht="53.1" customHeight="1" x14ac:dyDescent="0.25">
      <c r="A7" s="334"/>
      <c r="B7" s="335"/>
      <c r="C7" s="335"/>
      <c r="D7" s="335"/>
      <c r="E7" s="335"/>
      <c r="F7" s="335"/>
      <c r="G7" s="335"/>
      <c r="H7" s="336"/>
      <c r="I7" s="142"/>
      <c r="J7" s="348"/>
      <c r="K7" s="145" t="s">
        <v>362</v>
      </c>
      <c r="L7" s="145" t="s">
        <v>330</v>
      </c>
    </row>
    <row r="8" spans="1:12" ht="53.1" customHeight="1" x14ac:dyDescent="0.25">
      <c r="A8" s="334"/>
      <c r="B8" s="335"/>
      <c r="C8" s="335"/>
      <c r="D8" s="335"/>
      <c r="E8" s="335"/>
      <c r="F8" s="335"/>
      <c r="G8" s="335"/>
      <c r="H8" s="336"/>
      <c r="I8" s="142"/>
      <c r="J8" s="348"/>
      <c r="K8" s="145" t="s">
        <v>363</v>
      </c>
      <c r="L8" s="145" t="s">
        <v>331</v>
      </c>
    </row>
    <row r="9" spans="1:12" ht="53.1" customHeight="1" x14ac:dyDescent="0.25">
      <c r="A9" s="334"/>
      <c r="B9" s="335"/>
      <c r="C9" s="335"/>
      <c r="D9" s="335"/>
      <c r="E9" s="335"/>
      <c r="F9" s="335"/>
      <c r="G9" s="335"/>
      <c r="H9" s="336"/>
      <c r="I9" s="142"/>
      <c r="J9" s="348"/>
      <c r="K9" s="145" t="s">
        <v>364</v>
      </c>
      <c r="L9" s="145" t="s">
        <v>332</v>
      </c>
    </row>
    <row r="10" spans="1:12" ht="53.1" customHeight="1" x14ac:dyDescent="0.25">
      <c r="A10" s="334" t="s">
        <v>270</v>
      </c>
      <c r="B10" s="335"/>
      <c r="C10" s="335"/>
      <c r="D10" s="335"/>
      <c r="E10" s="335"/>
      <c r="F10" s="335"/>
      <c r="G10" s="335"/>
      <c r="H10" s="336"/>
      <c r="I10" s="142"/>
      <c r="J10" s="348"/>
      <c r="K10" s="145" t="s">
        <v>365</v>
      </c>
      <c r="L10" s="145" t="s">
        <v>385</v>
      </c>
    </row>
    <row r="11" spans="1:12" ht="53.1" customHeight="1" x14ac:dyDescent="0.25">
      <c r="A11" s="337" t="s">
        <v>271</v>
      </c>
      <c r="B11" s="338"/>
      <c r="C11" s="338"/>
      <c r="D11" s="338"/>
      <c r="E11" s="338"/>
      <c r="F11" s="338"/>
      <c r="G11" s="338"/>
      <c r="H11" s="339"/>
      <c r="I11" s="142"/>
      <c r="J11" s="348" t="s">
        <v>380</v>
      </c>
      <c r="K11" s="145" t="s">
        <v>366</v>
      </c>
      <c r="L11" s="145" t="s">
        <v>334</v>
      </c>
    </row>
    <row r="12" spans="1:12" ht="53.1" customHeight="1" x14ac:dyDescent="0.25">
      <c r="A12" s="337"/>
      <c r="B12" s="338"/>
      <c r="C12" s="338"/>
      <c r="D12" s="338"/>
      <c r="E12" s="338"/>
      <c r="F12" s="338"/>
      <c r="G12" s="338"/>
      <c r="H12" s="339"/>
      <c r="I12" s="142"/>
      <c r="J12" s="348"/>
      <c r="K12" s="145" t="s">
        <v>367</v>
      </c>
      <c r="L12" s="145" t="s">
        <v>340</v>
      </c>
    </row>
    <row r="13" spans="1:12" ht="53.1" customHeight="1" x14ac:dyDescent="0.25">
      <c r="A13" s="47"/>
      <c r="B13" s="335" t="s">
        <v>401</v>
      </c>
      <c r="C13" s="335"/>
      <c r="D13" s="335"/>
      <c r="E13" s="335"/>
      <c r="F13" s="335"/>
      <c r="G13" s="335"/>
      <c r="H13" s="336"/>
      <c r="I13" s="142"/>
      <c r="J13" s="348"/>
      <c r="K13" s="145" t="s">
        <v>368</v>
      </c>
      <c r="L13" s="145" t="s">
        <v>343</v>
      </c>
    </row>
    <row r="14" spans="1:12" ht="53.1" customHeight="1" x14ac:dyDescent="0.25">
      <c r="A14" s="47"/>
      <c r="B14" s="335"/>
      <c r="C14" s="335"/>
      <c r="D14" s="335"/>
      <c r="E14" s="335"/>
      <c r="F14" s="335"/>
      <c r="G14" s="335"/>
      <c r="H14" s="336"/>
      <c r="I14" s="142"/>
      <c r="J14" s="348"/>
      <c r="K14" s="145" t="s">
        <v>369</v>
      </c>
      <c r="L14" s="145" t="s">
        <v>335</v>
      </c>
    </row>
    <row r="15" spans="1:12" ht="53.1" customHeight="1" x14ac:dyDescent="0.25">
      <c r="A15" s="47"/>
      <c r="B15" s="335"/>
      <c r="C15" s="335"/>
      <c r="D15" s="335"/>
      <c r="E15" s="335"/>
      <c r="F15" s="335"/>
      <c r="G15" s="335"/>
      <c r="H15" s="336"/>
      <c r="I15" s="143"/>
      <c r="J15" s="348"/>
      <c r="K15" s="145" t="s">
        <v>370</v>
      </c>
      <c r="L15" s="145" t="s">
        <v>336</v>
      </c>
    </row>
    <row r="16" spans="1:12" ht="53.1" customHeight="1" x14ac:dyDescent="0.25">
      <c r="A16" s="47"/>
      <c r="B16" s="335"/>
      <c r="C16" s="335"/>
      <c r="D16" s="335"/>
      <c r="E16" s="335"/>
      <c r="F16" s="335"/>
      <c r="G16" s="335"/>
      <c r="H16" s="336"/>
      <c r="I16" s="143"/>
      <c r="J16" s="348"/>
      <c r="K16" s="145" t="s">
        <v>371</v>
      </c>
      <c r="L16" s="145" t="s">
        <v>337</v>
      </c>
    </row>
    <row r="17" spans="1:12" ht="53.1" customHeight="1" x14ac:dyDescent="0.25">
      <c r="A17" s="340" t="s">
        <v>400</v>
      </c>
      <c r="B17" s="341"/>
      <c r="C17" s="341"/>
      <c r="D17" s="341"/>
      <c r="E17" s="341"/>
      <c r="F17" s="341"/>
      <c r="G17" s="341"/>
      <c r="H17" s="342"/>
      <c r="I17" s="142"/>
      <c r="J17" s="348"/>
      <c r="K17" s="145" t="s">
        <v>372</v>
      </c>
      <c r="L17" s="145" t="s">
        <v>342</v>
      </c>
    </row>
    <row r="18" spans="1:12" ht="53.1" customHeight="1" x14ac:dyDescent="0.25">
      <c r="A18" s="340"/>
      <c r="B18" s="341"/>
      <c r="C18" s="341"/>
      <c r="D18" s="341"/>
      <c r="E18" s="341"/>
      <c r="F18" s="341"/>
      <c r="G18" s="341"/>
      <c r="H18" s="342"/>
      <c r="I18" s="142"/>
      <c r="J18" s="348"/>
      <c r="K18" s="145" t="s">
        <v>373</v>
      </c>
      <c r="L18" s="145" t="s">
        <v>386</v>
      </c>
    </row>
    <row r="19" spans="1:12" ht="53.1" customHeight="1" x14ac:dyDescent="0.25">
      <c r="A19" s="343"/>
      <c r="B19" s="344"/>
      <c r="C19" s="344"/>
      <c r="D19" s="344"/>
      <c r="E19" s="344"/>
      <c r="F19" s="344"/>
      <c r="G19" s="344"/>
      <c r="H19" s="345"/>
      <c r="I19" s="142"/>
      <c r="J19" s="348"/>
      <c r="K19" s="145" t="s">
        <v>374</v>
      </c>
      <c r="L19" s="145" t="s">
        <v>387</v>
      </c>
    </row>
    <row r="20" spans="1:12" ht="53.1" customHeight="1" x14ac:dyDescent="0.25">
      <c r="A20" s="146"/>
      <c r="B20" s="27"/>
      <c r="C20" s="27"/>
      <c r="D20" s="27"/>
      <c r="E20" s="27"/>
      <c r="F20" s="27"/>
      <c r="G20" s="27"/>
      <c r="H20" s="27"/>
      <c r="I20" s="142"/>
      <c r="J20" s="348"/>
      <c r="K20" s="145" t="s">
        <v>375</v>
      </c>
      <c r="L20" s="145" t="s">
        <v>339</v>
      </c>
    </row>
    <row r="21" spans="1:12" ht="53.1" customHeight="1" x14ac:dyDescent="0.25">
      <c r="A21" s="146"/>
      <c r="B21" s="27"/>
      <c r="C21" s="27"/>
      <c r="D21" s="27"/>
      <c r="E21" s="27"/>
      <c r="F21" s="27"/>
      <c r="G21" s="27"/>
      <c r="H21" s="27"/>
      <c r="I21" s="142"/>
      <c r="J21" s="352" t="s">
        <v>381</v>
      </c>
      <c r="K21" s="145" t="s">
        <v>353</v>
      </c>
      <c r="L21" s="145" t="s">
        <v>344</v>
      </c>
    </row>
    <row r="22" spans="1:12" ht="53.1" customHeight="1" x14ac:dyDescent="0.25">
      <c r="A22" s="27"/>
      <c r="B22" s="27"/>
      <c r="C22" s="27"/>
      <c r="D22" s="27"/>
      <c r="E22" s="27"/>
      <c r="F22" s="27"/>
      <c r="G22" s="27"/>
      <c r="H22" s="27"/>
      <c r="I22" s="144"/>
      <c r="J22" s="353"/>
      <c r="K22" s="145" t="s">
        <v>354</v>
      </c>
      <c r="L22" s="145" t="s">
        <v>345</v>
      </c>
    </row>
    <row r="23" spans="1:12" ht="53.1" customHeight="1" x14ac:dyDescent="0.25">
      <c r="A23" s="27"/>
      <c r="B23" s="27"/>
      <c r="C23" s="27"/>
      <c r="D23" s="27"/>
      <c r="E23" s="27"/>
      <c r="F23" s="27"/>
      <c r="G23" s="27"/>
      <c r="H23" s="27"/>
      <c r="I23" s="144"/>
      <c r="J23" s="353"/>
      <c r="K23" s="145" t="s">
        <v>355</v>
      </c>
      <c r="L23" s="145" t="s">
        <v>346</v>
      </c>
    </row>
    <row r="24" spans="1:12" ht="53.1" customHeight="1" x14ac:dyDescent="0.25">
      <c r="A24" s="27"/>
      <c r="B24" s="27"/>
      <c r="C24" s="27"/>
      <c r="D24" s="27"/>
      <c r="E24" s="27"/>
      <c r="F24" s="27"/>
      <c r="G24" s="27"/>
      <c r="H24" s="27"/>
      <c r="I24" s="144"/>
      <c r="J24" s="353"/>
      <c r="K24" s="145" t="s">
        <v>356</v>
      </c>
      <c r="L24" s="145" t="s">
        <v>347</v>
      </c>
    </row>
    <row r="25" spans="1:12" ht="53.1" customHeight="1" x14ac:dyDescent="0.25">
      <c r="A25" s="147"/>
      <c r="B25" s="27"/>
      <c r="C25" s="27"/>
      <c r="D25" s="27"/>
      <c r="E25" s="27"/>
      <c r="F25" s="27"/>
      <c r="G25" s="27"/>
      <c r="H25" s="27"/>
      <c r="I25" s="27"/>
      <c r="J25" s="353"/>
      <c r="K25" s="145" t="s">
        <v>357</v>
      </c>
      <c r="L25" s="145" t="s">
        <v>348</v>
      </c>
    </row>
    <row r="26" spans="1:12" ht="53.1" customHeight="1" x14ac:dyDescent="0.25">
      <c r="A26" s="147"/>
      <c r="B26" s="27"/>
      <c r="C26" s="27"/>
      <c r="D26" s="27"/>
      <c r="E26" s="27"/>
      <c r="F26" s="27"/>
      <c r="G26" s="27"/>
      <c r="H26" s="27"/>
      <c r="I26" s="27"/>
      <c r="J26" s="353"/>
      <c r="K26" s="145" t="s">
        <v>358</v>
      </c>
      <c r="L26" s="145" t="s">
        <v>349</v>
      </c>
    </row>
    <row r="27" spans="1:12" ht="53.1" customHeight="1" x14ac:dyDescent="0.25">
      <c r="A27" s="147"/>
      <c r="B27" s="27"/>
      <c r="C27" s="27"/>
      <c r="D27" s="27"/>
      <c r="E27" s="27"/>
      <c r="F27" s="27"/>
      <c r="G27" s="27"/>
      <c r="H27" s="27"/>
      <c r="I27" s="27"/>
      <c r="J27" s="354"/>
      <c r="K27" s="145" t="s">
        <v>359</v>
      </c>
      <c r="L27" s="145" t="s">
        <v>350</v>
      </c>
    </row>
    <row r="28" spans="1:12" ht="53.1" customHeight="1" x14ac:dyDescent="0.25">
      <c r="A28" s="147"/>
      <c r="B28" s="27"/>
      <c r="C28" s="27"/>
      <c r="D28" s="27"/>
      <c r="E28" s="27"/>
      <c r="F28" s="27"/>
      <c r="G28" s="27"/>
      <c r="H28" s="27"/>
      <c r="I28" s="27"/>
      <c r="J28" s="346" t="s">
        <v>382</v>
      </c>
      <c r="K28" s="346"/>
      <c r="L28" s="346"/>
    </row>
    <row r="29" spans="1:12" ht="37.5" hidden="1" customHeight="1" x14ac:dyDescent="0.35">
      <c r="A29" s="147"/>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95" zoomScaleNormal="95"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56"/>
      <c r="B1" s="357"/>
      <c r="C1" s="358" t="s">
        <v>321</v>
      </c>
      <c r="D1" s="358"/>
      <c r="E1" s="358"/>
      <c r="F1" s="358"/>
      <c r="G1" s="358"/>
      <c r="H1" s="358"/>
      <c r="I1" s="358"/>
      <c r="J1" s="358"/>
      <c r="K1" s="358"/>
      <c r="L1" s="358"/>
    </row>
    <row r="2" spans="1:12" ht="6.6" customHeight="1" x14ac:dyDescent="0.35">
      <c r="A2" s="27"/>
      <c r="B2" s="27"/>
      <c r="C2" s="27"/>
      <c r="D2" s="27"/>
      <c r="E2" s="27"/>
      <c r="F2" s="27"/>
      <c r="G2" s="27"/>
      <c r="H2" s="27"/>
      <c r="I2" s="27"/>
      <c r="J2" s="27"/>
      <c r="K2" s="27"/>
      <c r="L2" s="27"/>
    </row>
    <row r="3" spans="1:12" x14ac:dyDescent="0.25">
      <c r="A3" s="332" t="s">
        <v>103</v>
      </c>
      <c r="B3" s="332"/>
      <c r="C3" s="332" t="s">
        <v>104</v>
      </c>
      <c r="D3" s="332"/>
      <c r="E3" s="332"/>
      <c r="F3" s="332"/>
      <c r="G3" s="332"/>
      <c r="H3" s="332"/>
      <c r="I3" s="332"/>
      <c r="J3" s="332"/>
      <c r="K3" s="332"/>
      <c r="L3" s="332"/>
    </row>
    <row r="4" spans="1:12" x14ac:dyDescent="0.25">
      <c r="A4" s="332"/>
      <c r="B4" s="332"/>
      <c r="C4" s="332"/>
      <c r="D4" s="332"/>
      <c r="E4" s="332"/>
      <c r="F4" s="332"/>
      <c r="G4" s="332"/>
      <c r="H4" s="332"/>
      <c r="I4" s="332"/>
      <c r="J4" s="332"/>
      <c r="K4" s="332"/>
      <c r="L4" s="332"/>
    </row>
    <row r="5" spans="1:12" ht="33" customHeight="1" x14ac:dyDescent="0.25">
      <c r="A5" s="355" t="s">
        <v>105</v>
      </c>
      <c r="B5" s="355"/>
      <c r="C5" s="333" t="s">
        <v>272</v>
      </c>
      <c r="D5" s="333"/>
      <c r="E5" s="333"/>
      <c r="F5" s="333"/>
      <c r="G5" s="333"/>
      <c r="H5" s="333"/>
      <c r="I5" s="333"/>
      <c r="J5" s="333"/>
      <c r="K5" s="333"/>
      <c r="L5" s="333"/>
    </row>
    <row r="6" spans="1:12" ht="33" customHeight="1" x14ac:dyDescent="0.25">
      <c r="A6" s="355"/>
      <c r="B6" s="355"/>
      <c r="C6" s="333"/>
      <c r="D6" s="333"/>
      <c r="E6" s="333"/>
      <c r="F6" s="333"/>
      <c r="G6" s="333"/>
      <c r="H6" s="333"/>
      <c r="I6" s="333"/>
      <c r="J6" s="333"/>
      <c r="K6" s="333"/>
      <c r="L6" s="333"/>
    </row>
    <row r="7" spans="1:12" ht="33" customHeight="1" x14ac:dyDescent="0.25">
      <c r="A7" s="355" t="s">
        <v>106</v>
      </c>
      <c r="B7" s="355"/>
      <c r="C7" s="333" t="s">
        <v>273</v>
      </c>
      <c r="D7" s="333"/>
      <c r="E7" s="333"/>
      <c r="F7" s="333"/>
      <c r="G7" s="333"/>
      <c r="H7" s="333"/>
      <c r="I7" s="333"/>
      <c r="J7" s="333"/>
      <c r="K7" s="333"/>
      <c r="L7" s="333"/>
    </row>
    <row r="8" spans="1:12" ht="33" customHeight="1" x14ac:dyDescent="0.25">
      <c r="A8" s="355"/>
      <c r="B8" s="355"/>
      <c r="C8" s="333"/>
      <c r="D8" s="333"/>
      <c r="E8" s="333"/>
      <c r="F8" s="333"/>
      <c r="G8" s="333"/>
      <c r="H8" s="333"/>
      <c r="I8" s="333"/>
      <c r="J8" s="333"/>
      <c r="K8" s="333"/>
      <c r="L8" s="333"/>
    </row>
    <row r="9" spans="1:12" ht="33" customHeight="1" x14ac:dyDescent="0.25">
      <c r="A9" s="355" t="s">
        <v>107</v>
      </c>
      <c r="B9" s="355"/>
      <c r="C9" s="333" t="s">
        <v>318</v>
      </c>
      <c r="D9" s="333"/>
      <c r="E9" s="333"/>
      <c r="F9" s="333"/>
      <c r="G9" s="333"/>
      <c r="H9" s="333"/>
      <c r="I9" s="333"/>
      <c r="J9" s="333"/>
      <c r="K9" s="333"/>
      <c r="L9" s="333"/>
    </row>
    <row r="10" spans="1:12" ht="33" customHeight="1" x14ac:dyDescent="0.25">
      <c r="A10" s="355"/>
      <c r="B10" s="355"/>
      <c r="C10" s="333"/>
      <c r="D10" s="333"/>
      <c r="E10" s="333"/>
      <c r="F10" s="333"/>
      <c r="G10" s="333"/>
      <c r="H10" s="333"/>
      <c r="I10" s="333"/>
      <c r="J10" s="333"/>
      <c r="K10" s="333"/>
      <c r="L10" s="333"/>
    </row>
    <row r="11" spans="1:12" ht="33" customHeight="1" x14ac:dyDescent="0.25">
      <c r="A11" s="355" t="s">
        <v>108</v>
      </c>
      <c r="B11" s="355"/>
      <c r="C11" s="333" t="s">
        <v>274</v>
      </c>
      <c r="D11" s="333"/>
      <c r="E11" s="333"/>
      <c r="F11" s="333"/>
      <c r="G11" s="333"/>
      <c r="H11" s="333"/>
      <c r="I11" s="333"/>
      <c r="J11" s="333"/>
      <c r="K11" s="333"/>
      <c r="L11" s="333"/>
    </row>
    <row r="12" spans="1:12" ht="33" customHeight="1" x14ac:dyDescent="0.25">
      <c r="A12" s="355"/>
      <c r="B12" s="355"/>
      <c r="C12" s="333"/>
      <c r="D12" s="333"/>
      <c r="E12" s="333"/>
      <c r="F12" s="333"/>
      <c r="G12" s="333"/>
      <c r="H12" s="333"/>
      <c r="I12" s="333"/>
      <c r="J12" s="333"/>
      <c r="K12" s="333"/>
      <c r="L12" s="333"/>
    </row>
    <row r="13" spans="1:12" ht="33" customHeight="1" x14ac:dyDescent="0.25">
      <c r="A13" s="355" t="s">
        <v>109</v>
      </c>
      <c r="B13" s="355"/>
      <c r="C13" s="333" t="s">
        <v>303</v>
      </c>
      <c r="D13" s="333"/>
      <c r="E13" s="333"/>
      <c r="F13" s="333"/>
      <c r="G13" s="333"/>
      <c r="H13" s="333"/>
      <c r="I13" s="333"/>
      <c r="J13" s="333"/>
      <c r="K13" s="333"/>
      <c r="L13" s="333"/>
    </row>
    <row r="14" spans="1:12" ht="33" customHeight="1" x14ac:dyDescent="0.25">
      <c r="A14" s="355"/>
      <c r="B14" s="355"/>
      <c r="C14" s="333"/>
      <c r="D14" s="333"/>
      <c r="E14" s="333"/>
      <c r="F14" s="333"/>
      <c r="G14" s="333"/>
      <c r="H14" s="333"/>
      <c r="I14" s="333"/>
      <c r="J14" s="333"/>
      <c r="K14" s="333"/>
      <c r="L14" s="333"/>
    </row>
    <row r="15" spans="1:12" ht="33" customHeight="1" x14ac:dyDescent="0.25">
      <c r="A15" s="355" t="s">
        <v>110</v>
      </c>
      <c r="B15" s="355"/>
      <c r="C15" s="333" t="s">
        <v>275</v>
      </c>
      <c r="D15" s="333"/>
      <c r="E15" s="333"/>
      <c r="F15" s="333"/>
      <c r="G15" s="333"/>
      <c r="H15" s="333"/>
      <c r="I15" s="333"/>
      <c r="J15" s="333"/>
      <c r="K15" s="333"/>
      <c r="L15" s="333"/>
    </row>
    <row r="16" spans="1:12" ht="33" customHeight="1" x14ac:dyDescent="0.25">
      <c r="A16" s="355"/>
      <c r="B16" s="355"/>
      <c r="C16" s="333"/>
      <c r="D16" s="333"/>
      <c r="E16" s="333"/>
      <c r="F16" s="333"/>
      <c r="G16" s="333"/>
      <c r="H16" s="333"/>
      <c r="I16" s="333"/>
      <c r="J16" s="333"/>
      <c r="K16" s="333"/>
      <c r="L16" s="333"/>
    </row>
    <row r="17" spans="1:12" ht="33" customHeight="1" x14ac:dyDescent="0.25">
      <c r="A17" s="355" t="s">
        <v>111</v>
      </c>
      <c r="B17" s="355"/>
      <c r="C17" s="333" t="s">
        <v>276</v>
      </c>
      <c r="D17" s="333"/>
      <c r="E17" s="333"/>
      <c r="F17" s="333"/>
      <c r="G17" s="333"/>
      <c r="H17" s="333"/>
      <c r="I17" s="333"/>
      <c r="J17" s="333"/>
      <c r="K17" s="333"/>
      <c r="L17" s="333"/>
    </row>
    <row r="18" spans="1:12" ht="33" customHeight="1" x14ac:dyDescent="0.25">
      <c r="A18" s="355"/>
      <c r="B18" s="355"/>
      <c r="C18" s="333"/>
      <c r="D18" s="333"/>
      <c r="E18" s="333"/>
      <c r="F18" s="333"/>
      <c r="G18" s="333"/>
      <c r="H18" s="333"/>
      <c r="I18" s="333"/>
      <c r="J18" s="333"/>
      <c r="K18" s="333"/>
      <c r="L18" s="333"/>
    </row>
    <row r="19" spans="1:12" hidden="1" x14ac:dyDescent="0.35"/>
    <row r="20" spans="1:12" hidden="1" x14ac:dyDescent="0.35"/>
  </sheetData>
  <sheetProtection password="E9CD" sheet="1" objects="1" scenarios="1"/>
  <mergeCells count="18">
    <mergeCell ref="A3:B4"/>
    <mergeCell ref="A5:B6"/>
    <mergeCell ref="C3:L4"/>
    <mergeCell ref="C5:L6"/>
    <mergeCell ref="A1:B1"/>
    <mergeCell ref="C1:L1"/>
    <mergeCell ref="C17:L18"/>
    <mergeCell ref="A7:B8"/>
    <mergeCell ref="A9:B10"/>
    <mergeCell ref="A11:B12"/>
    <mergeCell ref="A13:B14"/>
    <mergeCell ref="A15:B16"/>
    <mergeCell ref="A17:B18"/>
    <mergeCell ref="C7:L8"/>
    <mergeCell ref="C9:L10"/>
    <mergeCell ref="C11:L12"/>
    <mergeCell ref="C13:L14"/>
    <mergeCell ref="C15:L16"/>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142" zoomScaleNormal="142" workbookViewId="0">
      <selection activeCell="V6" sqref="V6"/>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276"/>
      <c r="B1" s="277"/>
      <c r="C1" s="219" t="s">
        <v>223</v>
      </c>
      <c r="D1" s="219"/>
      <c r="E1" s="219"/>
      <c r="F1" s="219"/>
      <c r="G1" s="219"/>
      <c r="H1" s="219"/>
      <c r="I1" s="219"/>
      <c r="J1" s="219"/>
      <c r="K1" s="219"/>
      <c r="L1" s="219"/>
      <c r="M1" s="219"/>
      <c r="N1" s="219"/>
      <c r="O1" s="219"/>
      <c r="P1" s="219"/>
      <c r="Q1" s="219"/>
      <c r="R1" s="219"/>
      <c r="S1" s="219"/>
      <c r="T1" s="219"/>
      <c r="U1" s="219"/>
      <c r="V1" s="219"/>
      <c r="W1" s="219"/>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67" t="s">
        <v>224</v>
      </c>
      <c r="B3" s="367"/>
      <c r="C3" s="367"/>
      <c r="D3" s="367"/>
      <c r="E3" s="367"/>
      <c r="F3" s="367"/>
      <c r="G3" s="367"/>
      <c r="H3" s="367"/>
      <c r="I3" s="367"/>
      <c r="J3" s="367"/>
      <c r="K3" s="367"/>
      <c r="L3" s="367"/>
      <c r="M3" s="367"/>
      <c r="N3" s="367"/>
      <c r="O3" s="367"/>
      <c r="P3" s="367"/>
      <c r="Q3" s="367"/>
      <c r="R3" s="367"/>
      <c r="S3" s="367"/>
      <c r="T3" s="367"/>
      <c r="U3" s="367"/>
      <c r="V3" s="367"/>
      <c r="W3" s="367"/>
    </row>
    <row r="4" spans="1:28" ht="60" customHeight="1" x14ac:dyDescent="0.25">
      <c r="A4" s="332" t="s">
        <v>225</v>
      </c>
      <c r="B4" s="332"/>
      <c r="C4" s="332"/>
      <c r="D4" s="332"/>
      <c r="E4" s="332"/>
      <c r="F4" s="332"/>
      <c r="G4" s="332"/>
      <c r="H4" s="332"/>
      <c r="I4" s="332"/>
      <c r="J4" s="332"/>
      <c r="K4" s="332"/>
      <c r="L4" s="332"/>
      <c r="M4" s="332"/>
      <c r="N4" s="4"/>
      <c r="O4" s="4"/>
      <c r="P4" s="125" t="s">
        <v>226</v>
      </c>
      <c r="Q4" s="347" t="s">
        <v>227</v>
      </c>
      <c r="R4" s="347"/>
      <c r="S4" s="347"/>
      <c r="T4" s="347"/>
      <c r="U4" s="67" t="s">
        <v>228</v>
      </c>
      <c r="V4" s="67" t="s">
        <v>229</v>
      </c>
      <c r="W4" s="67" t="s">
        <v>230</v>
      </c>
      <c r="Y4" s="362"/>
      <c r="Z4" s="362"/>
      <c r="AA4" s="362"/>
      <c r="AB4" s="362"/>
    </row>
    <row r="5" spans="1:28" ht="60" customHeight="1" x14ac:dyDescent="0.25">
      <c r="A5" s="332" t="s">
        <v>231</v>
      </c>
      <c r="B5" s="332"/>
      <c r="C5" s="332"/>
      <c r="D5" s="332" t="s">
        <v>134</v>
      </c>
      <c r="E5" s="332"/>
      <c r="F5" s="332"/>
      <c r="G5" s="332"/>
      <c r="H5" s="332"/>
      <c r="I5" s="332" t="s">
        <v>135</v>
      </c>
      <c r="J5" s="332"/>
      <c r="K5" s="332"/>
      <c r="L5" s="332"/>
      <c r="M5" s="332"/>
      <c r="N5" s="4"/>
      <c r="O5" s="4"/>
      <c r="P5" s="68" t="str">
        <f>'MAPA RIESGOS GESTION'!I10</f>
        <v>RG1</v>
      </c>
      <c r="Q5" s="359" t="str">
        <f>'MAPA RIESGOS GESTION'!E10</f>
        <v>Limitado alcance del segumiento, evaluación y auditoria al Sistema de Control Interno (SCI)</v>
      </c>
      <c r="R5" s="359"/>
      <c r="S5" s="359"/>
      <c r="T5" s="359"/>
      <c r="U5" s="135" t="s">
        <v>134</v>
      </c>
      <c r="V5" s="135" t="s">
        <v>18</v>
      </c>
      <c r="W5" s="216" t="s">
        <v>717</v>
      </c>
      <c r="Y5" s="362"/>
      <c r="Z5" s="362"/>
      <c r="AA5" s="362"/>
      <c r="AB5" s="362"/>
    </row>
    <row r="6" spans="1:28" ht="60" customHeight="1" x14ac:dyDescent="0.25">
      <c r="A6" s="368" t="s">
        <v>232</v>
      </c>
      <c r="B6" s="368"/>
      <c r="C6" s="368"/>
      <c r="D6" s="369" t="s">
        <v>397</v>
      </c>
      <c r="E6" s="369"/>
      <c r="F6" s="369"/>
      <c r="G6" s="369"/>
      <c r="H6" s="369"/>
      <c r="I6" s="369" t="s">
        <v>396</v>
      </c>
      <c r="J6" s="369"/>
      <c r="K6" s="369"/>
      <c r="L6" s="369"/>
      <c r="M6" s="369"/>
      <c r="N6" s="4"/>
      <c r="O6" s="4"/>
      <c r="P6" s="68" t="str">
        <f>'MAPA RIESGOS GESTION'!I26</f>
        <v>RG2</v>
      </c>
      <c r="Q6" s="359" t="str">
        <f>'MAPA RIESGOS GESTION'!E26</f>
        <v>Informe de auditoria, evaluación o seguimiento que no aporte o contribuya a la mejora continua del DANE</v>
      </c>
      <c r="R6" s="359"/>
      <c r="S6" s="359"/>
      <c r="T6" s="359"/>
      <c r="U6" s="216" t="s">
        <v>134</v>
      </c>
      <c r="V6" s="216" t="s">
        <v>18</v>
      </c>
      <c r="W6" s="216" t="s">
        <v>717</v>
      </c>
      <c r="Y6" s="76"/>
      <c r="Z6" s="76"/>
      <c r="AA6" s="76"/>
      <c r="AB6" s="76"/>
    </row>
    <row r="7" spans="1:28" ht="60" customHeight="1" x14ac:dyDescent="0.25">
      <c r="A7" s="368"/>
      <c r="B7" s="368"/>
      <c r="C7" s="368"/>
      <c r="D7" s="369"/>
      <c r="E7" s="369"/>
      <c r="F7" s="369"/>
      <c r="G7" s="369"/>
      <c r="H7" s="369"/>
      <c r="I7" s="369"/>
      <c r="J7" s="369"/>
      <c r="K7" s="369"/>
      <c r="L7" s="369"/>
      <c r="M7" s="369"/>
      <c r="N7" s="4"/>
      <c r="O7" s="4"/>
      <c r="P7" s="68" t="str">
        <f>'MAPA RIESGOS GESTION'!I42</f>
        <v>RG3</v>
      </c>
      <c r="Q7" s="359" t="str">
        <f>'MAPA RIESGOS GESTION'!E42</f>
        <v>Informes de evaluación que no contribuyan al mejoramiento de las operaciones estadísticas desarrolladas por las entidades que conforman el SEN</v>
      </c>
      <c r="R7" s="359"/>
      <c r="S7" s="359"/>
      <c r="T7" s="359"/>
      <c r="U7" s="216" t="s">
        <v>135</v>
      </c>
      <c r="V7" s="216" t="s">
        <v>85</v>
      </c>
      <c r="W7" s="216" t="s">
        <v>698</v>
      </c>
      <c r="Y7" s="76"/>
      <c r="Z7" s="76"/>
      <c r="AA7" s="76"/>
      <c r="AB7" s="76"/>
    </row>
    <row r="8" spans="1:28" ht="60" customHeight="1" x14ac:dyDescent="0.25">
      <c r="A8" s="366" t="s">
        <v>17</v>
      </c>
      <c r="B8" s="366"/>
      <c r="C8" s="366"/>
      <c r="D8" s="333" t="s">
        <v>139</v>
      </c>
      <c r="E8" s="333"/>
      <c r="F8" s="333"/>
      <c r="G8" s="333"/>
      <c r="H8" s="333"/>
      <c r="I8" s="333" t="s">
        <v>233</v>
      </c>
      <c r="J8" s="333"/>
      <c r="K8" s="333"/>
      <c r="L8" s="333"/>
      <c r="M8" s="333"/>
      <c r="N8" s="4"/>
      <c r="O8" s="4"/>
      <c r="P8" s="68" t="str">
        <f>'MAPA RIESGOS GESTION'!I58</f>
        <v>RG4</v>
      </c>
      <c r="Q8" s="359">
        <f>'MAPA RIESGOS GESTION'!E58</f>
        <v>0</v>
      </c>
      <c r="R8" s="359"/>
      <c r="S8" s="359"/>
      <c r="T8" s="359"/>
      <c r="U8" s="135"/>
      <c r="V8" s="135"/>
      <c r="W8" s="135"/>
      <c r="Y8" s="362"/>
      <c r="Z8" s="362"/>
      <c r="AA8" s="362"/>
      <c r="AB8" s="362"/>
    </row>
    <row r="9" spans="1:28" ht="60" customHeight="1" x14ac:dyDescent="0.25">
      <c r="A9" s="365" t="s">
        <v>85</v>
      </c>
      <c r="B9" s="365"/>
      <c r="C9" s="365"/>
      <c r="D9" s="333" t="s">
        <v>140</v>
      </c>
      <c r="E9" s="333"/>
      <c r="F9" s="333"/>
      <c r="G9" s="333"/>
      <c r="H9" s="333"/>
      <c r="I9" s="333" t="s">
        <v>138</v>
      </c>
      <c r="J9" s="333"/>
      <c r="K9" s="333"/>
      <c r="L9" s="333"/>
      <c r="M9" s="333"/>
      <c r="N9" s="4"/>
      <c r="O9" s="4"/>
      <c r="P9" s="68" t="str">
        <f>'MAPA RIESGOS GESTION'!I74</f>
        <v>RG5</v>
      </c>
      <c r="Q9" s="359">
        <f>'MAPA RIESGOS GESTION'!E74</f>
        <v>0</v>
      </c>
      <c r="R9" s="359"/>
      <c r="S9" s="359"/>
      <c r="T9" s="359"/>
      <c r="U9" s="135"/>
      <c r="V9" s="135"/>
      <c r="W9" s="135"/>
      <c r="Y9" s="362"/>
      <c r="Z9" s="362"/>
      <c r="AA9" s="362"/>
      <c r="AB9" s="362"/>
    </row>
    <row r="10" spans="1:28" ht="60" customHeight="1" x14ac:dyDescent="0.25">
      <c r="A10" s="363" t="s">
        <v>86</v>
      </c>
      <c r="B10" s="363"/>
      <c r="C10" s="363"/>
      <c r="D10" s="333" t="s">
        <v>141</v>
      </c>
      <c r="E10" s="333"/>
      <c r="F10" s="333"/>
      <c r="G10" s="333"/>
      <c r="H10" s="333"/>
      <c r="I10" s="333" t="s">
        <v>136</v>
      </c>
      <c r="J10" s="333"/>
      <c r="K10" s="333"/>
      <c r="L10" s="333"/>
      <c r="M10" s="333"/>
      <c r="N10" s="4"/>
      <c r="O10" s="4"/>
      <c r="P10" s="68" t="str">
        <f>'MAPA RIESGOS GESTION'!I90</f>
        <v>RG6</v>
      </c>
      <c r="Q10" s="359">
        <f>'MAPA RIESGOS GESTION'!E90</f>
        <v>0</v>
      </c>
      <c r="R10" s="359"/>
      <c r="S10" s="359"/>
      <c r="T10" s="359"/>
      <c r="U10" s="171"/>
      <c r="V10" s="171"/>
      <c r="W10" s="171"/>
      <c r="Y10" s="362"/>
      <c r="Z10" s="362"/>
      <c r="AA10" s="362"/>
      <c r="AB10" s="362"/>
    </row>
    <row r="11" spans="1:28" ht="60" customHeight="1" x14ac:dyDescent="0.25">
      <c r="A11" s="364" t="s">
        <v>18</v>
      </c>
      <c r="B11" s="364"/>
      <c r="C11" s="364"/>
      <c r="D11" s="333" t="s">
        <v>142</v>
      </c>
      <c r="E11" s="333"/>
      <c r="F11" s="333"/>
      <c r="G11" s="333"/>
      <c r="H11" s="333"/>
      <c r="I11" s="333" t="s">
        <v>234</v>
      </c>
      <c r="J11" s="333"/>
      <c r="K11" s="333"/>
      <c r="L11" s="333"/>
      <c r="M11" s="333"/>
      <c r="N11" s="4"/>
      <c r="O11" s="4"/>
      <c r="P11" s="68" t="str">
        <f>'MAPA RIESGOS GESTION'!I106</f>
        <v>RG7</v>
      </c>
      <c r="Q11" s="359">
        <f>'MAPA RIESGOS GESTION'!E106</f>
        <v>0</v>
      </c>
      <c r="R11" s="359"/>
      <c r="S11" s="359"/>
      <c r="T11" s="359"/>
      <c r="U11" s="171"/>
      <c r="V11" s="171"/>
      <c r="W11" s="171"/>
    </row>
    <row r="12" spans="1:28" ht="60" customHeight="1" x14ac:dyDescent="0.25">
      <c r="A12" s="360" t="s">
        <v>19</v>
      </c>
      <c r="B12" s="360"/>
      <c r="C12" s="360"/>
      <c r="D12" s="333" t="s">
        <v>143</v>
      </c>
      <c r="E12" s="333"/>
      <c r="F12" s="333"/>
      <c r="G12" s="333"/>
      <c r="H12" s="333"/>
      <c r="I12" s="333" t="s">
        <v>137</v>
      </c>
      <c r="J12" s="333"/>
      <c r="K12" s="333"/>
      <c r="L12" s="333"/>
      <c r="M12" s="333"/>
      <c r="N12" s="4"/>
      <c r="O12" s="4"/>
      <c r="P12" s="68" t="str">
        <f>'MAPA RIESGOS GESTION'!I122</f>
        <v>RG8</v>
      </c>
      <c r="Q12" s="359">
        <f>'MAPA RIESGOS GESTION'!E122</f>
        <v>0</v>
      </c>
      <c r="R12" s="359"/>
      <c r="S12" s="359"/>
      <c r="T12" s="359"/>
      <c r="U12" s="171"/>
      <c r="V12" s="171"/>
      <c r="W12" s="171"/>
    </row>
    <row r="13" spans="1:28" ht="60" customHeight="1" x14ac:dyDescent="0.25">
      <c r="A13" s="4"/>
      <c r="B13" s="4"/>
      <c r="C13" s="4"/>
      <c r="D13" s="4"/>
      <c r="E13" s="4"/>
      <c r="F13" s="4"/>
      <c r="G13" s="4"/>
      <c r="H13" s="4"/>
      <c r="I13" s="4"/>
      <c r="J13" s="4"/>
      <c r="K13" s="4"/>
      <c r="L13" s="4"/>
      <c r="M13" s="4"/>
      <c r="N13" s="4"/>
      <c r="O13" s="4"/>
      <c r="P13" s="68" t="str">
        <f>'MAPA RIESGOS GESTION'!I138</f>
        <v>RG9</v>
      </c>
      <c r="Q13" s="359">
        <f>'MAPA RIESGOS GESTION'!E138</f>
        <v>0</v>
      </c>
      <c r="R13" s="359"/>
      <c r="S13" s="359"/>
      <c r="T13" s="359"/>
      <c r="U13" s="171"/>
      <c r="V13" s="171"/>
      <c r="W13" s="171"/>
    </row>
    <row r="14" spans="1:28" ht="60" customHeight="1" x14ac:dyDescent="0.25">
      <c r="A14" s="4"/>
      <c r="B14" s="4"/>
      <c r="C14" s="4"/>
      <c r="D14" s="4"/>
      <c r="E14" s="4"/>
      <c r="F14" s="4"/>
      <c r="G14" s="4"/>
      <c r="H14" s="4"/>
      <c r="I14" s="4"/>
      <c r="J14" s="4"/>
      <c r="K14" s="4"/>
      <c r="L14" s="4"/>
      <c r="M14" s="4"/>
      <c r="N14" s="4"/>
      <c r="O14" s="4"/>
      <c r="P14" s="68" t="str">
        <f>'MAPA RIESGOS GESTION'!I154</f>
        <v>RG10</v>
      </c>
      <c r="Q14" s="359">
        <f>'MAPA RIESGOS GESTION'!E154</f>
        <v>0</v>
      </c>
      <c r="R14" s="359"/>
      <c r="S14" s="359"/>
      <c r="T14" s="359"/>
      <c r="U14" s="171"/>
      <c r="V14" s="171"/>
      <c r="W14" s="171"/>
    </row>
    <row r="15" spans="1:28" ht="60" customHeight="1" x14ac:dyDescent="0.25">
      <c r="A15" s="4"/>
      <c r="B15" s="4"/>
      <c r="C15" s="4"/>
      <c r="D15" s="4"/>
      <c r="E15" s="4"/>
      <c r="F15" s="4"/>
      <c r="G15" s="4"/>
      <c r="H15" s="4"/>
      <c r="I15" s="4"/>
      <c r="J15" s="4"/>
      <c r="K15" s="4"/>
      <c r="L15" s="4"/>
      <c r="M15" s="4"/>
      <c r="N15" s="4"/>
      <c r="O15" s="4"/>
      <c r="P15" s="68" t="str">
        <f>'MAPA RIESGOS GESTION'!I170</f>
        <v>RG11</v>
      </c>
      <c r="Q15" s="359">
        <f>'MAPA RIESGOS GESTION'!E170</f>
        <v>0</v>
      </c>
      <c r="R15" s="359"/>
      <c r="S15" s="359"/>
      <c r="T15" s="359"/>
      <c r="U15" s="171"/>
      <c r="V15" s="171"/>
      <c r="W15" s="171"/>
    </row>
    <row r="16" spans="1:28" ht="60" customHeight="1" x14ac:dyDescent="0.25">
      <c r="A16" s="7"/>
      <c r="B16" s="7"/>
      <c r="C16" s="7"/>
      <c r="D16" s="7"/>
      <c r="E16" s="7"/>
      <c r="F16" s="7"/>
      <c r="G16" s="7"/>
      <c r="H16" s="7"/>
      <c r="I16" s="361"/>
      <c r="J16" s="361"/>
      <c r="K16" s="361"/>
      <c r="L16" s="361"/>
      <c r="M16" s="361"/>
      <c r="N16" s="69"/>
      <c r="O16" s="69"/>
      <c r="P16" s="68" t="str">
        <f>'MAPA RIESGOS GESTION'!I186</f>
        <v>RG12</v>
      </c>
      <c r="Q16" s="359">
        <f>'MAPA RIESGOS GESTION'!E186</f>
        <v>0</v>
      </c>
      <c r="R16" s="359"/>
      <c r="S16" s="359"/>
      <c r="T16" s="359"/>
      <c r="U16" s="171"/>
      <c r="V16" s="171"/>
      <c r="W16" s="171"/>
    </row>
    <row r="17" spans="1:23" ht="60" customHeight="1" x14ac:dyDescent="0.25">
      <c r="A17" s="85"/>
      <c r="P17" s="68" t="str">
        <f>'MAPA RIESGOS GESTION'!I202</f>
        <v>RG13</v>
      </c>
      <c r="Q17" s="359">
        <f>'MAPA RIESGOS GESTION'!E202</f>
        <v>0</v>
      </c>
      <c r="R17" s="359"/>
      <c r="S17" s="359"/>
      <c r="T17" s="359"/>
      <c r="U17" s="171"/>
      <c r="V17" s="171"/>
      <c r="W17" s="171"/>
    </row>
    <row r="18" spans="1:23" ht="60" customHeight="1" x14ac:dyDescent="0.25">
      <c r="P18" s="68" t="str">
        <f>'MAPA RIESGOS GESTION'!I218</f>
        <v>RG14</v>
      </c>
      <c r="Q18" s="359">
        <f>'MAPA RIESGOS GESTION'!E218</f>
        <v>0</v>
      </c>
      <c r="R18" s="359"/>
      <c r="S18" s="359"/>
      <c r="T18" s="359"/>
      <c r="U18" s="171"/>
      <c r="V18" s="171"/>
      <c r="W18" s="171"/>
    </row>
  </sheetData>
  <sheetProtection password="E9CD" sheet="1" objects="1" scenarios="1"/>
  <mergeCells count="46">
    <mergeCell ref="A5:C5"/>
    <mergeCell ref="D5:H5"/>
    <mergeCell ref="I5:M5"/>
    <mergeCell ref="Q5:T5"/>
    <mergeCell ref="A6:C7"/>
    <mergeCell ref="D6:H7"/>
    <mergeCell ref="I6:M7"/>
    <mergeCell ref="Q6:T6"/>
    <mergeCell ref="Q7:T7"/>
    <mergeCell ref="A1:B1"/>
    <mergeCell ref="C1:W1"/>
    <mergeCell ref="A3:W3"/>
    <mergeCell ref="A4:M4"/>
    <mergeCell ref="Q4:T4"/>
    <mergeCell ref="A9:C9"/>
    <mergeCell ref="D9:H9"/>
    <mergeCell ref="I9:M9"/>
    <mergeCell ref="Q9:T9"/>
    <mergeCell ref="A8:C8"/>
    <mergeCell ref="D8:H8"/>
    <mergeCell ref="I8:M8"/>
    <mergeCell ref="Q8:T8"/>
    <mergeCell ref="A10:C10"/>
    <mergeCell ref="D10:H10"/>
    <mergeCell ref="I10:M10"/>
    <mergeCell ref="Q10:T10"/>
    <mergeCell ref="A11:C11"/>
    <mergeCell ref="D11:H11"/>
    <mergeCell ref="I11:M11"/>
    <mergeCell ref="Q11:T11"/>
    <mergeCell ref="Y4:AB4"/>
    <mergeCell ref="Y5:AB5"/>
    <mergeCell ref="Y8:AB8"/>
    <mergeCell ref="Y9:AB9"/>
    <mergeCell ref="Y10:AB10"/>
    <mergeCell ref="Q16:T16"/>
    <mergeCell ref="Q17:T17"/>
    <mergeCell ref="Q18:T18"/>
    <mergeCell ref="A12:C12"/>
    <mergeCell ref="D12:H12"/>
    <mergeCell ref="I12:M12"/>
    <mergeCell ref="I16:M16"/>
    <mergeCell ref="Q12:T12"/>
    <mergeCell ref="Q13:T13"/>
    <mergeCell ref="Q14:T14"/>
    <mergeCell ref="Q15:T15"/>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96" zoomScaleNormal="96" workbookViewId="0">
      <selection activeCell="S7" sqref="S7"/>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276"/>
      <c r="B1" s="277"/>
      <c r="C1" s="219" t="s">
        <v>236</v>
      </c>
      <c r="D1" s="219"/>
      <c r="E1" s="219"/>
      <c r="F1" s="219"/>
      <c r="G1" s="219"/>
      <c r="H1" s="219"/>
      <c r="I1" s="219"/>
      <c r="J1" s="219"/>
      <c r="K1" s="219"/>
      <c r="L1" s="219"/>
      <c r="M1" s="219"/>
      <c r="N1" s="219"/>
      <c r="O1" s="219"/>
      <c r="P1" s="219"/>
      <c r="Q1" s="219"/>
      <c r="R1" s="219"/>
      <c r="S1" s="219"/>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73" t="s">
        <v>239</v>
      </c>
      <c r="B3" s="373"/>
      <c r="C3" s="373"/>
      <c r="D3" s="373"/>
      <c r="E3" s="373"/>
      <c r="F3" s="373"/>
      <c r="G3" s="373"/>
      <c r="H3" s="373"/>
      <c r="I3" s="373"/>
      <c r="J3" s="373"/>
      <c r="K3" s="373"/>
      <c r="L3" s="373"/>
      <c r="M3" s="373"/>
      <c r="N3" s="373"/>
      <c r="O3" s="373"/>
      <c r="P3" s="373"/>
      <c r="Q3" s="373"/>
      <c r="R3" s="373"/>
      <c r="S3" s="373"/>
    </row>
    <row r="4" spans="1:19" ht="60" customHeight="1" x14ac:dyDescent="0.25">
      <c r="A4" s="377" t="s">
        <v>237</v>
      </c>
      <c r="B4" s="378"/>
      <c r="C4" s="379"/>
      <c r="D4" s="386" t="s">
        <v>238</v>
      </c>
      <c r="E4" s="386"/>
      <c r="F4" s="386"/>
      <c r="G4" s="386"/>
      <c r="H4" s="386"/>
      <c r="I4" s="386"/>
      <c r="J4" s="386"/>
      <c r="K4" s="386"/>
      <c r="L4" s="386"/>
      <c r="M4" s="386"/>
      <c r="N4" s="386"/>
      <c r="O4" s="386"/>
      <c r="P4" s="112"/>
      <c r="Q4" s="77" t="s">
        <v>226</v>
      </c>
      <c r="R4" s="77" t="s">
        <v>227</v>
      </c>
      <c r="S4" s="67" t="s">
        <v>235</v>
      </c>
    </row>
    <row r="5" spans="1:19" ht="60" customHeight="1" x14ac:dyDescent="0.25">
      <c r="A5" s="380"/>
      <c r="B5" s="381"/>
      <c r="C5" s="382"/>
      <c r="D5" s="383" t="s">
        <v>325</v>
      </c>
      <c r="E5" s="384"/>
      <c r="F5" s="384"/>
      <c r="G5" s="384"/>
      <c r="H5" s="384"/>
      <c r="I5" s="384"/>
      <c r="J5" s="384"/>
      <c r="K5" s="384"/>
      <c r="L5" s="384"/>
      <c r="M5" s="384"/>
      <c r="N5" s="384"/>
      <c r="O5" s="385"/>
      <c r="P5" s="113"/>
      <c r="Q5" s="68" t="str">
        <f>'MAPA RIESGOS GESTION'!I10</f>
        <v>RG1</v>
      </c>
      <c r="R5" s="200" t="str">
        <f>'MAPA RIESGOS GESTION'!E10</f>
        <v>Limitado alcance del segumiento, evaluación y auditoria al Sistema de Control Interno (SCI)</v>
      </c>
      <c r="S5" s="135" t="s">
        <v>11</v>
      </c>
    </row>
    <row r="6" spans="1:19" ht="60" customHeight="1" x14ac:dyDescent="0.25">
      <c r="A6" s="376" t="s">
        <v>52</v>
      </c>
      <c r="B6" s="376"/>
      <c r="C6" s="376"/>
      <c r="D6" s="372" t="s">
        <v>144</v>
      </c>
      <c r="E6" s="372"/>
      <c r="F6" s="372"/>
      <c r="G6" s="372"/>
      <c r="H6" s="372"/>
      <c r="I6" s="372"/>
      <c r="J6" s="372"/>
      <c r="K6" s="372"/>
      <c r="L6" s="372"/>
      <c r="M6" s="372"/>
      <c r="N6" s="372"/>
      <c r="O6" s="372"/>
      <c r="P6" s="114"/>
      <c r="Q6" s="68" t="str">
        <f>'MAPA RIESGOS GESTION'!I26</f>
        <v>RG2</v>
      </c>
      <c r="R6" s="200" t="str">
        <f>'MAPA RIESGOS GESTION'!E26</f>
        <v>Informe de auditoria, evaluación o seguimiento que no aporte o contribuya a la mejora continua del DANE</v>
      </c>
      <c r="S6" s="216" t="s">
        <v>11</v>
      </c>
    </row>
    <row r="7" spans="1:19" ht="60" customHeight="1" x14ac:dyDescent="0.25">
      <c r="A7" s="376"/>
      <c r="B7" s="376"/>
      <c r="C7" s="376"/>
      <c r="D7" s="372"/>
      <c r="E7" s="372"/>
      <c r="F7" s="372"/>
      <c r="G7" s="372"/>
      <c r="H7" s="372"/>
      <c r="I7" s="372"/>
      <c r="J7" s="372"/>
      <c r="K7" s="372"/>
      <c r="L7" s="372"/>
      <c r="M7" s="372"/>
      <c r="N7" s="372"/>
      <c r="O7" s="372"/>
      <c r="P7" s="114"/>
      <c r="Q7" s="68" t="str">
        <f>'MAPA RIESGOS GESTION'!I42</f>
        <v>RG3</v>
      </c>
      <c r="R7" s="200" t="str">
        <f>'MAPA RIESGOS GESTION'!E42</f>
        <v>Informes de evaluación que no contribuyan al mejoramiento de las operaciones estadísticas desarrolladas por las entidades que conforman el SEN</v>
      </c>
      <c r="S7" s="135" t="s">
        <v>51</v>
      </c>
    </row>
    <row r="8" spans="1:19" ht="60" customHeight="1" x14ac:dyDescent="0.25">
      <c r="A8" s="376"/>
      <c r="B8" s="376"/>
      <c r="C8" s="376"/>
      <c r="D8" s="372"/>
      <c r="E8" s="372"/>
      <c r="F8" s="372"/>
      <c r="G8" s="372"/>
      <c r="H8" s="372"/>
      <c r="I8" s="372"/>
      <c r="J8" s="372"/>
      <c r="K8" s="372"/>
      <c r="L8" s="372"/>
      <c r="M8" s="372"/>
      <c r="N8" s="372"/>
      <c r="O8" s="372"/>
      <c r="P8" s="114"/>
      <c r="Q8" s="68" t="str">
        <f>'MAPA RIESGOS GESTION'!I58</f>
        <v>RG4</v>
      </c>
      <c r="R8" s="200">
        <f>'MAPA RIESGOS GESTION'!E58</f>
        <v>0</v>
      </c>
      <c r="S8" s="135"/>
    </row>
    <row r="9" spans="1:19" ht="60" customHeight="1" x14ac:dyDescent="0.25">
      <c r="A9" s="374" t="s">
        <v>51</v>
      </c>
      <c r="B9" s="374"/>
      <c r="C9" s="374"/>
      <c r="D9" s="372" t="s">
        <v>145</v>
      </c>
      <c r="E9" s="372"/>
      <c r="F9" s="372"/>
      <c r="G9" s="372"/>
      <c r="H9" s="372"/>
      <c r="I9" s="372"/>
      <c r="J9" s="372"/>
      <c r="K9" s="372"/>
      <c r="L9" s="372"/>
      <c r="M9" s="372"/>
      <c r="N9" s="372"/>
      <c r="O9" s="372"/>
      <c r="P9" s="114"/>
      <c r="Q9" s="68" t="str">
        <f>'MAPA RIESGOS GESTION'!I74</f>
        <v>RG5</v>
      </c>
      <c r="R9" s="200">
        <f>'MAPA RIESGOS GESTION'!E74</f>
        <v>0</v>
      </c>
      <c r="S9" s="135"/>
    </row>
    <row r="10" spans="1:19" ht="60" customHeight="1" x14ac:dyDescent="0.25">
      <c r="A10" s="374"/>
      <c r="B10" s="374"/>
      <c r="C10" s="374"/>
      <c r="D10" s="372"/>
      <c r="E10" s="372"/>
      <c r="F10" s="372"/>
      <c r="G10" s="372"/>
      <c r="H10" s="372"/>
      <c r="I10" s="372"/>
      <c r="J10" s="372"/>
      <c r="K10" s="372"/>
      <c r="L10" s="372"/>
      <c r="M10" s="372"/>
      <c r="N10" s="372"/>
      <c r="O10" s="372"/>
      <c r="P10" s="114"/>
      <c r="Q10" s="68" t="str">
        <f>'MAPA RIESGOS GESTION'!I90</f>
        <v>RG6</v>
      </c>
      <c r="R10" s="200">
        <f>'MAPA RIESGOS GESTION'!E90</f>
        <v>0</v>
      </c>
      <c r="S10" s="135"/>
    </row>
    <row r="11" spans="1:19" ht="60" customHeight="1" x14ac:dyDescent="0.25">
      <c r="A11" s="374"/>
      <c r="B11" s="374"/>
      <c r="C11" s="374"/>
      <c r="D11" s="372"/>
      <c r="E11" s="372"/>
      <c r="F11" s="372"/>
      <c r="G11" s="372"/>
      <c r="H11" s="372"/>
      <c r="I11" s="372"/>
      <c r="J11" s="372"/>
      <c r="K11" s="372"/>
      <c r="L11" s="372"/>
      <c r="M11" s="372"/>
      <c r="N11" s="372"/>
      <c r="O11" s="372"/>
      <c r="P11" s="114"/>
      <c r="Q11" s="68" t="str">
        <f>'MAPA RIESGOS GESTION'!I106</f>
        <v>RG7</v>
      </c>
      <c r="R11" s="200">
        <f>'MAPA RIESGOS GESTION'!E106</f>
        <v>0</v>
      </c>
      <c r="S11" s="135"/>
    </row>
    <row r="12" spans="1:19" ht="60" customHeight="1" x14ac:dyDescent="0.25">
      <c r="A12" s="375" t="s">
        <v>11</v>
      </c>
      <c r="B12" s="375"/>
      <c r="C12" s="375"/>
      <c r="D12" s="372" t="s">
        <v>146</v>
      </c>
      <c r="E12" s="372"/>
      <c r="F12" s="372"/>
      <c r="G12" s="372"/>
      <c r="H12" s="372"/>
      <c r="I12" s="372"/>
      <c r="J12" s="372"/>
      <c r="K12" s="372"/>
      <c r="L12" s="372"/>
      <c r="M12" s="372"/>
      <c r="N12" s="372"/>
      <c r="O12" s="372"/>
      <c r="P12" s="114"/>
      <c r="Q12" s="68" t="str">
        <f>'MAPA RIESGOS GESTION'!I122</f>
        <v>RG8</v>
      </c>
      <c r="R12" s="200">
        <f>'MAPA RIESGOS GESTION'!E122</f>
        <v>0</v>
      </c>
      <c r="S12" s="171"/>
    </row>
    <row r="13" spans="1:19" ht="60" customHeight="1" x14ac:dyDescent="0.25">
      <c r="A13" s="375"/>
      <c r="B13" s="375"/>
      <c r="C13" s="375"/>
      <c r="D13" s="372"/>
      <c r="E13" s="372"/>
      <c r="F13" s="372"/>
      <c r="G13" s="372"/>
      <c r="H13" s="372"/>
      <c r="I13" s="372"/>
      <c r="J13" s="372"/>
      <c r="K13" s="372"/>
      <c r="L13" s="372"/>
      <c r="M13" s="372"/>
      <c r="N13" s="372"/>
      <c r="O13" s="372"/>
      <c r="P13" s="114"/>
      <c r="Q13" s="68" t="str">
        <f>'MAPA RIESGOS GESTION'!I138</f>
        <v>RG9</v>
      </c>
      <c r="R13" s="200">
        <f>'MAPA RIESGOS GESTION'!E138</f>
        <v>0</v>
      </c>
      <c r="S13" s="171"/>
    </row>
    <row r="14" spans="1:19" ht="60" customHeight="1" x14ac:dyDescent="0.25">
      <c r="A14" s="375"/>
      <c r="B14" s="375"/>
      <c r="C14" s="375"/>
      <c r="D14" s="372"/>
      <c r="E14" s="372"/>
      <c r="F14" s="372"/>
      <c r="G14" s="372"/>
      <c r="H14" s="372"/>
      <c r="I14" s="372"/>
      <c r="J14" s="372"/>
      <c r="K14" s="372"/>
      <c r="L14" s="372"/>
      <c r="M14" s="372"/>
      <c r="N14" s="372"/>
      <c r="O14" s="372"/>
      <c r="P14" s="114"/>
      <c r="Q14" s="68" t="str">
        <f>'MAPA RIESGOS GESTION'!I154</f>
        <v>RG10</v>
      </c>
      <c r="R14" s="200">
        <f>'MAPA RIESGOS GESTION'!E154</f>
        <v>0</v>
      </c>
      <c r="S14" s="171"/>
    </row>
    <row r="15" spans="1:19" ht="60" customHeight="1" x14ac:dyDescent="0.25">
      <c r="A15" s="370" t="s">
        <v>50</v>
      </c>
      <c r="B15" s="370"/>
      <c r="C15" s="370"/>
      <c r="D15" s="372" t="s">
        <v>147</v>
      </c>
      <c r="E15" s="372"/>
      <c r="F15" s="372"/>
      <c r="G15" s="372"/>
      <c r="H15" s="372"/>
      <c r="I15" s="372"/>
      <c r="J15" s="372"/>
      <c r="K15" s="372"/>
      <c r="L15" s="372"/>
      <c r="M15" s="372"/>
      <c r="N15" s="372"/>
      <c r="O15" s="372"/>
      <c r="P15" s="114"/>
      <c r="Q15" s="68" t="str">
        <f>'MAPA RIESGOS GESTION'!I170</f>
        <v>RG11</v>
      </c>
      <c r="R15" s="200">
        <f>'MAPA RIESGOS GESTION'!E170</f>
        <v>0</v>
      </c>
      <c r="S15" s="171"/>
    </row>
    <row r="16" spans="1:19" ht="60" customHeight="1" x14ac:dyDescent="0.25">
      <c r="A16" s="370"/>
      <c r="B16" s="370"/>
      <c r="C16" s="370"/>
      <c r="D16" s="372"/>
      <c r="E16" s="372"/>
      <c r="F16" s="372"/>
      <c r="G16" s="372"/>
      <c r="H16" s="372"/>
      <c r="I16" s="372"/>
      <c r="J16" s="372"/>
      <c r="K16" s="372"/>
      <c r="L16" s="372"/>
      <c r="M16" s="372"/>
      <c r="N16" s="372"/>
      <c r="O16" s="372"/>
      <c r="P16" s="114"/>
      <c r="Q16" s="68" t="str">
        <f>'MAPA RIESGOS GESTION'!I186</f>
        <v>RG12</v>
      </c>
      <c r="R16" s="200">
        <f>'MAPA RIESGOS GESTION'!E186</f>
        <v>0</v>
      </c>
      <c r="S16" s="171"/>
    </row>
    <row r="17" spans="1:19" ht="60" customHeight="1" x14ac:dyDescent="0.25">
      <c r="A17" s="370"/>
      <c r="B17" s="370"/>
      <c r="C17" s="370"/>
      <c r="D17" s="372"/>
      <c r="E17" s="372"/>
      <c r="F17" s="372"/>
      <c r="G17" s="372"/>
      <c r="H17" s="372"/>
      <c r="I17" s="372"/>
      <c r="J17" s="372"/>
      <c r="K17" s="372"/>
      <c r="L17" s="372"/>
      <c r="M17" s="372"/>
      <c r="N17" s="372"/>
      <c r="O17" s="372"/>
      <c r="P17" s="114"/>
      <c r="Q17" s="68" t="str">
        <f>'MAPA RIESGOS GESTION'!I202</f>
        <v>RG13</v>
      </c>
      <c r="R17" s="200">
        <f>'MAPA RIESGOS GESTION'!E202</f>
        <v>0</v>
      </c>
      <c r="S17" s="171"/>
    </row>
    <row r="18" spans="1:19" ht="60" customHeight="1" x14ac:dyDescent="0.25">
      <c r="A18" s="371" t="s">
        <v>53</v>
      </c>
      <c r="B18" s="371"/>
      <c r="C18" s="371"/>
      <c r="D18" s="372" t="s">
        <v>148</v>
      </c>
      <c r="E18" s="372"/>
      <c r="F18" s="372"/>
      <c r="G18" s="372"/>
      <c r="H18" s="372"/>
      <c r="I18" s="372"/>
      <c r="J18" s="372"/>
      <c r="K18" s="372"/>
      <c r="L18" s="372"/>
      <c r="M18" s="372"/>
      <c r="N18" s="372"/>
      <c r="O18" s="372"/>
      <c r="P18" s="114"/>
      <c r="Q18" s="68" t="str">
        <f>'MAPA RIESGOS GESTION'!I218</f>
        <v>RG14</v>
      </c>
      <c r="R18" s="200">
        <f>'MAPA RIESGOS GESTION'!E218</f>
        <v>0</v>
      </c>
      <c r="S18" s="171"/>
    </row>
    <row r="19" spans="1:19" ht="60" customHeight="1" x14ac:dyDescent="0.25">
      <c r="A19" s="371"/>
      <c r="B19" s="371"/>
      <c r="C19" s="371"/>
      <c r="D19" s="372"/>
      <c r="E19" s="372"/>
      <c r="F19" s="372"/>
      <c r="G19" s="372"/>
      <c r="H19" s="372"/>
      <c r="I19" s="372"/>
      <c r="J19" s="372"/>
      <c r="K19" s="372"/>
      <c r="L19" s="372"/>
      <c r="M19" s="372"/>
      <c r="N19" s="372"/>
      <c r="O19" s="372"/>
      <c r="P19" s="114"/>
      <c r="Q19" s="180"/>
      <c r="R19" s="180"/>
      <c r="S19" s="179"/>
    </row>
    <row r="20" spans="1:19" ht="60" customHeight="1" x14ac:dyDescent="0.25">
      <c r="A20" s="371"/>
      <c r="B20" s="371"/>
      <c r="C20" s="371"/>
      <c r="D20" s="372"/>
      <c r="E20" s="372"/>
      <c r="F20" s="372"/>
      <c r="G20" s="372"/>
      <c r="H20" s="372"/>
      <c r="I20" s="372"/>
      <c r="J20" s="372"/>
      <c r="K20" s="372"/>
      <c r="L20" s="372"/>
      <c r="M20" s="372"/>
      <c r="N20" s="372"/>
      <c r="O20" s="372"/>
      <c r="P20" s="114"/>
      <c r="Q20" s="181"/>
      <c r="R20" s="181"/>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3:S3"/>
    <mergeCell ref="A1:B1"/>
    <mergeCell ref="C1:S1"/>
    <mergeCell ref="A9:C11"/>
    <mergeCell ref="A12:C14"/>
    <mergeCell ref="A6:C8"/>
    <mergeCell ref="A4:C5"/>
    <mergeCell ref="D5:O5"/>
    <mergeCell ref="D4:O4"/>
    <mergeCell ref="A15:C17"/>
    <mergeCell ref="A18:C20"/>
    <mergeCell ref="D18:O20"/>
    <mergeCell ref="D15:O17"/>
    <mergeCell ref="D6:O8"/>
    <mergeCell ref="D12:O14"/>
    <mergeCell ref="D9:O11"/>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zoomScaleNormal="100" workbookViewId="0">
      <selection activeCell="A6" sqref="A6:O1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18"/>
      <c r="B1" s="218"/>
      <c r="C1" s="347" t="s">
        <v>181</v>
      </c>
      <c r="D1" s="347"/>
      <c r="E1" s="347"/>
      <c r="F1" s="347"/>
      <c r="G1" s="347"/>
      <c r="H1" s="347"/>
      <c r="I1" s="347"/>
      <c r="J1" s="347"/>
      <c r="K1" s="347"/>
      <c r="L1" s="347"/>
      <c r="M1" s="347"/>
      <c r="N1" s="347"/>
      <c r="O1" s="347"/>
      <c r="P1" s="347"/>
      <c r="Q1" s="347"/>
      <c r="R1" s="347"/>
      <c r="S1" s="347"/>
      <c r="T1" s="347"/>
      <c r="U1" s="347"/>
      <c r="V1" s="347"/>
      <c r="W1" s="347"/>
      <c r="X1" s="347"/>
      <c r="Y1" s="347"/>
    </row>
    <row r="2" spans="1:25" ht="10.5" customHeight="1" x14ac:dyDescent="0.35"/>
    <row r="3" spans="1:25" ht="49.5" customHeight="1" x14ac:dyDescent="0.25">
      <c r="A3" s="347" t="s">
        <v>182</v>
      </c>
      <c r="B3" s="347"/>
      <c r="C3" s="397" t="s">
        <v>185</v>
      </c>
      <c r="D3" s="398"/>
      <c r="E3" s="398"/>
      <c r="F3" s="398"/>
      <c r="G3" s="398"/>
      <c r="H3" s="398"/>
      <c r="I3" s="398"/>
      <c r="J3" s="398"/>
      <c r="K3" s="398"/>
      <c r="L3" s="398"/>
      <c r="M3" s="398"/>
      <c r="N3" s="398"/>
      <c r="O3" s="398"/>
      <c r="P3" s="398"/>
      <c r="Q3" s="398"/>
      <c r="R3" s="398"/>
      <c r="S3" s="398"/>
      <c r="T3" s="398"/>
      <c r="U3" s="398"/>
      <c r="V3" s="398"/>
      <c r="W3" s="398"/>
      <c r="X3" s="398"/>
      <c r="Y3" s="387"/>
    </row>
    <row r="4" spans="1:25" ht="10.5" customHeight="1" x14ac:dyDescent="0.35"/>
    <row r="5" spans="1:25" ht="49.5" customHeight="1" x14ac:dyDescent="0.35">
      <c r="A5" s="399" t="s">
        <v>183</v>
      </c>
      <c r="B5" s="400"/>
      <c r="C5" s="400"/>
      <c r="D5" s="400"/>
      <c r="E5" s="400"/>
      <c r="F5" s="400"/>
      <c r="G5" s="400"/>
      <c r="H5" s="400"/>
      <c r="I5" s="400"/>
      <c r="J5" s="400"/>
      <c r="K5" s="400"/>
      <c r="L5" s="400"/>
      <c r="M5" s="400"/>
      <c r="N5" s="400"/>
      <c r="O5" s="400"/>
      <c r="P5" s="400"/>
      <c r="Q5" s="400"/>
      <c r="R5" s="400"/>
      <c r="S5" s="400"/>
      <c r="T5" s="400"/>
      <c r="U5" s="400"/>
      <c r="V5" s="400"/>
      <c r="W5" s="400"/>
      <c r="X5" s="400"/>
      <c r="Y5" s="401"/>
    </row>
    <row r="6" spans="1:25" ht="57.95" customHeight="1" x14ac:dyDescent="0.25">
      <c r="A6" s="372" t="s">
        <v>391</v>
      </c>
      <c r="B6" s="372"/>
      <c r="C6" s="372"/>
      <c r="D6" s="372"/>
      <c r="E6" s="372"/>
      <c r="F6" s="372"/>
      <c r="G6" s="372"/>
      <c r="H6" s="372"/>
      <c r="I6" s="372"/>
      <c r="J6" s="372"/>
      <c r="K6" s="372"/>
      <c r="L6" s="372"/>
      <c r="M6" s="372"/>
      <c r="N6" s="372"/>
      <c r="O6" s="372"/>
      <c r="P6" s="372" t="s">
        <v>671</v>
      </c>
      <c r="Q6" s="372"/>
      <c r="R6" s="372"/>
      <c r="S6" s="372"/>
      <c r="T6" s="372"/>
      <c r="U6" s="372"/>
      <c r="V6" s="372"/>
      <c r="W6" s="372"/>
      <c r="X6" s="372"/>
      <c r="Y6" s="372"/>
    </row>
    <row r="7" spans="1:25" ht="57.95" customHeight="1" x14ac:dyDescent="0.25">
      <c r="A7" s="372"/>
      <c r="B7" s="372"/>
      <c r="C7" s="372"/>
      <c r="D7" s="372"/>
      <c r="E7" s="372"/>
      <c r="F7" s="372"/>
      <c r="G7" s="372"/>
      <c r="H7" s="372"/>
      <c r="I7" s="372"/>
      <c r="J7" s="372"/>
      <c r="K7" s="372"/>
      <c r="L7" s="372"/>
      <c r="M7" s="372"/>
      <c r="N7" s="372"/>
      <c r="O7" s="372"/>
      <c r="P7" s="372"/>
      <c r="Q7" s="372"/>
      <c r="R7" s="372"/>
      <c r="S7" s="372"/>
      <c r="T7" s="372"/>
      <c r="U7" s="372"/>
      <c r="V7" s="372"/>
      <c r="W7" s="372"/>
      <c r="X7" s="372"/>
      <c r="Y7" s="372"/>
    </row>
    <row r="8" spans="1:25" ht="57.95" customHeight="1" x14ac:dyDescent="0.25">
      <c r="A8" s="372"/>
      <c r="B8" s="372"/>
      <c r="C8" s="372"/>
      <c r="D8" s="372"/>
      <c r="E8" s="372"/>
      <c r="F8" s="372"/>
      <c r="G8" s="372"/>
      <c r="H8" s="372"/>
      <c r="I8" s="372"/>
      <c r="J8" s="372"/>
      <c r="K8" s="372"/>
      <c r="L8" s="372"/>
      <c r="M8" s="372"/>
      <c r="N8" s="372"/>
      <c r="O8" s="372"/>
      <c r="P8" s="372"/>
      <c r="Q8" s="372"/>
      <c r="R8" s="372"/>
      <c r="S8" s="372"/>
      <c r="T8" s="372"/>
      <c r="U8" s="372"/>
      <c r="V8" s="372"/>
      <c r="W8" s="372"/>
      <c r="X8" s="372"/>
      <c r="Y8" s="372"/>
    </row>
    <row r="9" spans="1:25" ht="57.95" customHeight="1" x14ac:dyDescent="0.25">
      <c r="A9" s="372"/>
      <c r="B9" s="372"/>
      <c r="C9" s="372"/>
      <c r="D9" s="372"/>
      <c r="E9" s="372"/>
      <c r="F9" s="372"/>
      <c r="G9" s="372"/>
      <c r="H9" s="372"/>
      <c r="I9" s="372"/>
      <c r="J9" s="372"/>
      <c r="K9" s="372"/>
      <c r="L9" s="372"/>
      <c r="M9" s="372"/>
      <c r="N9" s="372"/>
      <c r="O9" s="372"/>
      <c r="P9" s="372"/>
      <c r="Q9" s="372"/>
      <c r="R9" s="372"/>
      <c r="S9" s="372"/>
      <c r="T9" s="372"/>
      <c r="U9" s="372"/>
      <c r="V9" s="372"/>
      <c r="W9" s="372"/>
      <c r="X9" s="372"/>
      <c r="Y9" s="372"/>
    </row>
    <row r="10" spans="1:25" ht="57.95" customHeight="1" x14ac:dyDescent="0.2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row>
    <row r="11" spans="1:25" ht="57.95" customHeight="1" x14ac:dyDescent="0.2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row>
    <row r="12" spans="1:25" ht="57.95" customHeight="1" x14ac:dyDescent="0.25">
      <c r="A12" s="347" t="s">
        <v>184</v>
      </c>
      <c r="B12" s="347"/>
      <c r="C12" s="347"/>
      <c r="D12" s="347"/>
      <c r="E12" s="347"/>
      <c r="F12" s="347"/>
      <c r="G12" s="347"/>
      <c r="H12" s="347"/>
      <c r="I12" s="347"/>
      <c r="J12" s="347"/>
      <c r="K12" s="347"/>
      <c r="L12" s="347"/>
      <c r="M12" s="347"/>
      <c r="N12" s="347"/>
      <c r="O12" s="347"/>
      <c r="P12" s="347" t="s">
        <v>240</v>
      </c>
      <c r="Q12" s="347"/>
      <c r="R12" s="347"/>
      <c r="S12" s="347"/>
      <c r="T12" s="347"/>
      <c r="U12" s="347"/>
      <c r="V12" s="347"/>
      <c r="W12" s="347"/>
      <c r="X12" s="347"/>
      <c r="Y12" s="347"/>
    </row>
    <row r="13" spans="1:25" ht="70.5" customHeight="1" x14ac:dyDescent="0.25">
      <c r="A13" s="45">
        <v>1</v>
      </c>
      <c r="B13" s="387" t="s">
        <v>187</v>
      </c>
      <c r="C13" s="372"/>
      <c r="D13" s="372"/>
      <c r="E13" s="372"/>
      <c r="F13" s="372"/>
      <c r="G13" s="372"/>
      <c r="H13" s="372"/>
      <c r="I13" s="372"/>
      <c r="J13" s="372"/>
      <c r="K13" s="372"/>
      <c r="L13" s="372"/>
      <c r="M13" s="372"/>
      <c r="N13" s="372"/>
      <c r="O13" s="372"/>
      <c r="P13" s="388" t="s">
        <v>190</v>
      </c>
      <c r="Q13" s="389"/>
      <c r="R13" s="389"/>
      <c r="S13" s="389"/>
      <c r="T13" s="389"/>
      <c r="U13" s="389"/>
      <c r="V13" s="389"/>
      <c r="W13" s="390"/>
      <c r="X13" s="391" t="s">
        <v>186</v>
      </c>
      <c r="Y13" s="392"/>
    </row>
    <row r="14" spans="1:25" ht="70.5" customHeight="1" x14ac:dyDescent="0.25">
      <c r="A14" s="45">
        <v>2</v>
      </c>
      <c r="B14" s="387" t="s">
        <v>277</v>
      </c>
      <c r="C14" s="372"/>
      <c r="D14" s="372"/>
      <c r="E14" s="372"/>
      <c r="F14" s="372"/>
      <c r="G14" s="372"/>
      <c r="H14" s="372"/>
      <c r="I14" s="372"/>
      <c r="J14" s="372"/>
      <c r="K14" s="372"/>
      <c r="L14" s="372"/>
      <c r="M14" s="372"/>
      <c r="N14" s="372"/>
      <c r="O14" s="372"/>
      <c r="P14" s="388" t="s">
        <v>195</v>
      </c>
      <c r="Q14" s="389"/>
      <c r="R14" s="389"/>
      <c r="S14" s="389"/>
      <c r="T14" s="389"/>
      <c r="U14" s="389"/>
      <c r="V14" s="389"/>
      <c r="W14" s="390"/>
      <c r="X14" s="393"/>
      <c r="Y14" s="394"/>
    </row>
    <row r="15" spans="1:25" ht="70.5" customHeight="1" x14ac:dyDescent="0.25">
      <c r="A15" s="45">
        <v>3</v>
      </c>
      <c r="B15" s="387" t="s">
        <v>196</v>
      </c>
      <c r="C15" s="372"/>
      <c r="D15" s="372"/>
      <c r="E15" s="372"/>
      <c r="F15" s="372"/>
      <c r="G15" s="372"/>
      <c r="H15" s="372"/>
      <c r="I15" s="372"/>
      <c r="J15" s="372"/>
      <c r="K15" s="372"/>
      <c r="L15" s="372"/>
      <c r="M15" s="372"/>
      <c r="N15" s="372"/>
      <c r="O15" s="372"/>
      <c r="P15" s="388" t="s">
        <v>193</v>
      </c>
      <c r="Q15" s="389"/>
      <c r="R15" s="389"/>
      <c r="S15" s="389"/>
      <c r="T15" s="389"/>
      <c r="U15" s="389"/>
      <c r="V15" s="389"/>
      <c r="W15" s="390"/>
      <c r="X15" s="393"/>
      <c r="Y15" s="394"/>
    </row>
    <row r="16" spans="1:25" ht="70.5" customHeight="1" x14ac:dyDescent="0.25">
      <c r="A16" s="45">
        <v>4</v>
      </c>
      <c r="B16" s="387" t="s">
        <v>278</v>
      </c>
      <c r="C16" s="372"/>
      <c r="D16" s="372"/>
      <c r="E16" s="372"/>
      <c r="F16" s="372"/>
      <c r="G16" s="372"/>
      <c r="H16" s="372"/>
      <c r="I16" s="372"/>
      <c r="J16" s="372"/>
      <c r="K16" s="372"/>
      <c r="L16" s="372"/>
      <c r="M16" s="372"/>
      <c r="N16" s="372"/>
      <c r="O16" s="372"/>
      <c r="P16" s="388" t="s">
        <v>191</v>
      </c>
      <c r="Q16" s="389"/>
      <c r="R16" s="389"/>
      <c r="S16" s="389"/>
      <c r="T16" s="389"/>
      <c r="U16" s="389"/>
      <c r="V16" s="389"/>
      <c r="W16" s="390"/>
      <c r="X16" s="393"/>
      <c r="Y16" s="394"/>
    </row>
    <row r="17" spans="1:25" ht="70.5" customHeight="1" x14ac:dyDescent="0.25">
      <c r="A17" s="45">
        <v>5</v>
      </c>
      <c r="B17" s="387" t="s">
        <v>188</v>
      </c>
      <c r="C17" s="372"/>
      <c r="D17" s="372"/>
      <c r="E17" s="372"/>
      <c r="F17" s="372"/>
      <c r="G17" s="372"/>
      <c r="H17" s="372"/>
      <c r="I17" s="372"/>
      <c r="J17" s="372"/>
      <c r="K17" s="372"/>
      <c r="L17" s="372"/>
      <c r="M17" s="372"/>
      <c r="N17" s="372"/>
      <c r="O17" s="372"/>
      <c r="P17" s="388" t="s">
        <v>194</v>
      </c>
      <c r="Q17" s="389"/>
      <c r="R17" s="389"/>
      <c r="S17" s="389"/>
      <c r="T17" s="389"/>
      <c r="U17" s="389"/>
      <c r="V17" s="389"/>
      <c r="W17" s="390"/>
      <c r="X17" s="393"/>
      <c r="Y17" s="394"/>
    </row>
    <row r="18" spans="1:25" ht="70.5" customHeight="1" x14ac:dyDescent="0.25">
      <c r="A18" s="45">
        <v>6</v>
      </c>
      <c r="B18" s="387" t="s">
        <v>189</v>
      </c>
      <c r="C18" s="372"/>
      <c r="D18" s="372"/>
      <c r="E18" s="372"/>
      <c r="F18" s="372"/>
      <c r="G18" s="372"/>
      <c r="H18" s="372"/>
      <c r="I18" s="372"/>
      <c r="J18" s="372"/>
      <c r="K18" s="372"/>
      <c r="L18" s="372"/>
      <c r="M18" s="372"/>
      <c r="N18" s="372"/>
      <c r="O18" s="372"/>
      <c r="P18" s="388" t="s">
        <v>192</v>
      </c>
      <c r="Q18" s="389"/>
      <c r="R18" s="389"/>
      <c r="S18" s="389"/>
      <c r="T18" s="389"/>
      <c r="U18" s="389"/>
      <c r="V18" s="389"/>
      <c r="W18" s="390"/>
      <c r="X18" s="395"/>
      <c r="Y18" s="396"/>
    </row>
  </sheetData>
  <sheetProtection password="E9CD" sheet="1" objects="1" scenarios="1"/>
  <mergeCells count="22">
    <mergeCell ref="A6:O11"/>
    <mergeCell ref="P6:Y11"/>
    <mergeCell ref="A1:B1"/>
    <mergeCell ref="C1:Y1"/>
    <mergeCell ref="A3:B3"/>
    <mergeCell ref="C3:Y3"/>
    <mergeCell ref="A5:Y5"/>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cp:lastPrinted>2019-11-20T19:47:30Z</cp:lastPrinted>
  <dcterms:created xsi:type="dcterms:W3CDTF">2018-12-12T15:27:39Z</dcterms:created>
  <dcterms:modified xsi:type="dcterms:W3CDTF">2021-03-15T23:48:06Z</dcterms:modified>
</cp:coreProperties>
</file>